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потр'!$M$18:$BT$32</definedName>
    <definedName name="checkCell_List06_13_double_date">'Форма 4.10.2 | Т-ТЭ | потр'!$BU$18:$BU$32</definedName>
    <definedName name="checkCell_List06_13_unique_t">'Форма 4.10.2 | Т-ТЭ | потр'!$M$18:$M$32</definedName>
    <definedName name="checkCell_List06_13_unique_t1">'Форма 4.10.2 | Т-ТЭ | потр'!$BV$18:$BV$32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4.10.1'!$D$14:$L$38</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et_union_hor!$O$238:$BS$243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et_union_hor!$BS$238:$BS$251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потр'!$BS$18:$BS$32</definedName>
    <definedName name="List06_13_note">'Форма 4.10.2 | Т-ТЭ | потр'!$BT$18:$BT$32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4.10.1'!$H$22:$I$38</definedName>
    <definedName name="List14_1_DPR">'Форма 4.10.1'!$K$20</definedName>
    <definedName name="List14_1_flagIPR">'Форма 4.10.1'!$J$15</definedName>
    <definedName name="List14_1_GroundMaterials_1">'Форма 4.10.1'!$K$15:$K$38</definedName>
    <definedName name="List14_1_hypIPR">'Форма 4.10.1'!$K$15</definedName>
    <definedName name="List14_1_method">'Форма 4.10.1'!$J$17:$J$18</definedName>
    <definedName name="List14_1_note">'Форма 4.10.1'!$L$14:$L$38</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4.10.1'!$C$22:$C$26</definedName>
    <definedName name="pDel_List14_1_2_2">'Форма 4.10.1'!$G$22:$G$26</definedName>
    <definedName name="pDel_List14_1_3">'Форма 4.10.1'!$C$28:$C$32</definedName>
    <definedName name="pDel_List14_1_3_2">'Форма 4.10.1'!$G$28:$G$32</definedName>
    <definedName name="pDel_List14_1_4">'Форма 4.10.1'!$C$34:$C$35</definedName>
    <definedName name="pDel_List14_1_4_2">'Форма 4.10.1'!$G$34:$G$35</definedName>
    <definedName name="pDel_List14_1_5">'Форма 4.10.1'!$C$37:$C$38</definedName>
    <definedName name="pDel_List14_1_5_2">'Форма 4.10.1'!$G$37:$G$38</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потр'!$BS$13:$BS$32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REESTR_ORG!$A$2:$J$246</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A219" i="612"/>
  <c r="A220"/>
  <c r="A221"/>
  <c r="A216"/>
  <c r="A217"/>
  <c r="A218"/>
  <c r="A213"/>
  <c r="A214"/>
  <c r="A215"/>
  <c r="A210"/>
  <c r="A211"/>
  <c r="A212"/>
  <c r="A207"/>
  <c r="A208"/>
  <c r="A209"/>
  <c r="A204"/>
  <c r="A205"/>
  <c r="A206"/>
  <c r="A203"/>
  <c r="A1"/>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M8" i="642"/>
  <c r="O8"/>
  <c r="M9"/>
  <c r="O9"/>
  <c r="N17"/>
  <c r="O17" s="1"/>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BG17" s="1"/>
  <c r="BH17" s="1"/>
  <c r="BI17" s="1"/>
  <c r="BK17" s="1"/>
  <c r="BL17" s="1"/>
  <c r="BM17" s="1"/>
  <c r="BN17" s="1"/>
  <c r="BO17" s="1"/>
  <c r="BP17" s="1"/>
  <c r="BR17" s="1"/>
  <c r="BS17" s="1"/>
  <c r="BT17" s="1"/>
  <c r="L18"/>
  <c r="BW18"/>
  <c r="L19"/>
  <c r="O19"/>
  <c r="BW19"/>
  <c r="L20"/>
  <c r="BW20"/>
  <c r="L21"/>
  <c r="BW21"/>
  <c r="L22"/>
  <c r="BW22"/>
  <c r="L23"/>
  <c r="BW23"/>
  <c r="L24"/>
  <c r="Q25"/>
  <c r="X25"/>
  <c r="AE25"/>
  <c r="AL25"/>
  <c r="AS25"/>
  <c r="AZ25"/>
  <c r="BG25"/>
  <c r="BN25"/>
  <c r="BU24"/>
  <c r="BW24"/>
  <c r="BW25"/>
  <c r="BW26"/>
  <c r="L27"/>
  <c r="BW27"/>
  <c r="L28"/>
  <c r="O28"/>
  <c r="A133" i="612" s="1"/>
  <c r="V28" i="642"/>
  <c r="AC28"/>
  <c r="AJ28"/>
  <c r="AQ28"/>
  <c r="AX28"/>
  <c r="BE28"/>
  <c r="BL28"/>
  <c r="Q29"/>
  <c r="X29"/>
  <c r="AE29"/>
  <c r="AL29"/>
  <c r="AS29"/>
  <c r="AZ29"/>
  <c r="BG29"/>
  <c r="BN29"/>
  <c r="BU28"/>
  <c r="BW28"/>
  <c r="BW29"/>
  <c r="BW30"/>
  <c r="BW31"/>
  <c r="BW32"/>
  <c r="BN245" i="471"/>
  <c r="BG245"/>
  <c r="AZ245"/>
  <c r="AS245"/>
  <c r="AL245"/>
  <c r="AE245"/>
  <c r="X245"/>
  <c r="H12" i="649"/>
  <c r="H11"/>
  <c r="H9"/>
  <c r="H8"/>
  <c r="H7"/>
  <c r="H12" i="645"/>
  <c r="H9"/>
  <c r="H8"/>
  <c r="F37" i="647"/>
  <c r="E37"/>
  <c r="F34"/>
  <c r="E34"/>
  <c r="F28"/>
  <c r="E28"/>
  <c r="F22"/>
  <c r="E22"/>
  <c r="F17"/>
  <c r="E17"/>
  <c r="H12" i="643"/>
  <c r="H9"/>
  <c r="H8"/>
  <c r="R14" i="601"/>
  <c r="H13" i="649" s="1"/>
  <c r="R13" i="601"/>
  <c r="R12"/>
  <c r="P12"/>
  <c r="F12" i="649"/>
  <c r="F10"/>
  <c r="F13"/>
  <c r="F9"/>
  <c r="F8"/>
  <c r="F11"/>
  <c r="M14" i="601"/>
  <c r="M13"/>
  <c r="M12"/>
  <c r="H13" i="643" l="1"/>
  <c r="H13" i="645"/>
  <c r="M8" i="624" l="1"/>
  <c r="O8"/>
  <c r="M9"/>
  <c r="O9"/>
  <c r="N17"/>
  <c r="O17" s="1"/>
  <c r="P17" s="1"/>
  <c r="Q17" s="1"/>
  <c r="R17" s="1"/>
  <c r="S17" s="1"/>
  <c r="U17" s="1"/>
  <c r="V17" s="1"/>
  <c r="W17" s="1"/>
  <c r="Z18"/>
  <c r="Z19"/>
  <c r="Z20"/>
  <c r="Z21"/>
  <c r="Z22"/>
  <c r="Z23"/>
  <c r="Q25"/>
  <c r="Z24"/>
  <c r="Z25"/>
  <c r="Z26"/>
  <c r="Z27"/>
  <c r="Z28"/>
  <c r="Z29"/>
  <c r="Z30"/>
  <c r="Z31"/>
  <c r="B3" i="525"/>
  <c r="X24" i="624"/>
  <c r="L24"/>
  <c r="L23"/>
  <c r="L20"/>
  <c r="L21"/>
  <c r="L18"/>
  <c r="L19"/>
  <c r="L22"/>
  <c r="F8" i="647" l="1"/>
  <c r="E8"/>
  <c r="F7"/>
  <c r="E7"/>
  <c r="H11" i="645"/>
  <c r="H7"/>
  <c r="F10"/>
  <c r="F12"/>
  <c r="F9"/>
  <c r="F8"/>
  <c r="F11"/>
  <c r="F13"/>
  <c r="O9" i="632" l="1"/>
  <c r="M9"/>
  <c r="O8"/>
  <c r="M8"/>
  <c r="N9" i="633"/>
  <c r="M9"/>
  <c r="N8"/>
  <c r="M8"/>
  <c r="O9" i="628"/>
  <c r="M9"/>
  <c r="O8"/>
  <c r="M8"/>
  <c r="O9" i="630"/>
  <c r="M9"/>
  <c r="O8"/>
  <c r="M8"/>
  <c r="O9" i="629"/>
  <c r="M9"/>
  <c r="O8"/>
  <c r="M8"/>
  <c r="O9" i="627"/>
  <c r="M9"/>
  <c r="O8"/>
  <c r="M8"/>
  <c r="O9" i="631"/>
  <c r="M9"/>
  <c r="O8"/>
  <c r="M8"/>
  <c r="O11" i="640"/>
  <c r="M11"/>
  <c r="O10"/>
  <c r="M10"/>
  <c r="O11" i="626"/>
  <c r="M11"/>
  <c r="O10"/>
  <c r="M10"/>
  <c r="O9" i="625"/>
  <c r="M9"/>
  <c r="O8"/>
  <c r="M8"/>
  <c r="E3" i="437"/>
  <c r="E2"/>
  <c r="B2" i="525"/>
  <c r="O17" i="627" l="1"/>
  <c r="P17" s="1"/>
  <c r="Q17" s="1"/>
  <c r="R17" s="1"/>
  <c r="S17" s="1"/>
  <c r="U17" s="1"/>
  <c r="V17" s="1"/>
  <c r="W17" s="1"/>
  <c r="Z24"/>
  <c r="Q25"/>
  <c r="L23"/>
  <c r="L21"/>
  <c r="L18"/>
  <c r="L20"/>
  <c r="L24"/>
  <c r="Y23"/>
  <c r="L19"/>
  <c r="X24"/>
  <c r="O18" i="632" l="1"/>
  <c r="P18" s="1"/>
  <c r="Q18" s="1"/>
  <c r="R18" s="1"/>
  <c r="S18" s="1"/>
  <c r="T18" s="1"/>
  <c r="V18" s="1"/>
  <c r="R24"/>
  <c r="Y23"/>
  <c r="L20"/>
  <c r="L23"/>
  <c r="L21"/>
  <c r="L19"/>
  <c r="L22"/>
  <c r="X18" l="1"/>
  <c r="M12" i="550"/>
  <c r="BW251" i="471" l="1"/>
  <c r="BW250"/>
  <c r="BW249"/>
  <c r="BW248"/>
  <c r="BW247"/>
  <c r="BW246"/>
  <c r="BW245"/>
  <c r="Q245"/>
  <c r="BW244"/>
  <c r="BW243"/>
  <c r="BW242"/>
  <c r="BW241"/>
  <c r="BW240"/>
  <c r="BW239"/>
  <c r="BW238"/>
  <c r="H11" i="643"/>
  <c r="H7"/>
  <c r="F11"/>
  <c r="L243" i="471"/>
  <c r="L244"/>
  <c r="F8" i="643"/>
  <c r="F10"/>
  <c r="F13"/>
  <c r="BU244" i="471"/>
  <c r="L239"/>
  <c r="F9" i="643"/>
  <c r="L238" i="471"/>
  <c r="L242"/>
  <c r="F12" i="643"/>
  <c r="L241" i="471"/>
  <c r="L240"/>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L221" i="471"/>
  <c r="L222"/>
  <c r="F9" i="641"/>
  <c r="L24" i="640"/>
  <c r="L21"/>
  <c r="F13" i="641"/>
  <c r="F10"/>
  <c r="L220" i="471"/>
  <c r="F11" i="641"/>
  <c r="L22" i="640"/>
  <c r="L224" i="471"/>
  <c r="L26" i="640"/>
  <c r="X226" i="471"/>
  <c r="L226"/>
  <c r="L225"/>
  <c r="F12" i="641"/>
  <c r="L25" i="640"/>
  <c r="L223" i="471"/>
  <c r="X26" i="640"/>
  <c r="F8" i="641"/>
  <c r="L20" i="640"/>
  <c r="L23"/>
  <c r="V19"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O17" i="630"/>
  <c r="P17" s="1"/>
  <c r="Q17" s="1"/>
  <c r="R17" s="1"/>
  <c r="S17" s="1"/>
  <c r="U17" s="1"/>
  <c r="V17" s="1"/>
  <c r="F12" i="636"/>
  <c r="F12" i="637"/>
  <c r="L120" i="471"/>
  <c r="L87"/>
  <c r="AD108"/>
  <c r="L36"/>
  <c r="F8" i="639"/>
  <c r="X167" i="471"/>
  <c r="Y183"/>
  <c r="L72"/>
  <c r="F11" i="639"/>
  <c r="L167" i="471"/>
  <c r="L51"/>
  <c r="L148"/>
  <c r="L73"/>
  <c r="Y148"/>
  <c r="F10" i="635"/>
  <c r="AC120" i="471"/>
  <c r="L32"/>
  <c r="L125"/>
  <c r="L161"/>
  <c r="F10" i="634"/>
  <c r="L71" i="471"/>
  <c r="AC109"/>
  <c r="F13" i="637"/>
  <c r="L194" i="471"/>
  <c r="L49"/>
  <c r="L144"/>
  <c r="L37"/>
  <c r="L104"/>
  <c r="L105"/>
  <c r="Y166"/>
  <c r="L86"/>
  <c r="L33"/>
  <c r="F10" i="638"/>
  <c r="Y130" i="471"/>
  <c r="L164"/>
  <c r="X73"/>
  <c r="L145"/>
  <c r="X91"/>
  <c r="F11" i="637"/>
  <c r="L69" i="471"/>
  <c r="F10" i="639"/>
  <c r="F12" i="635"/>
  <c r="Y90" i="471"/>
  <c r="L88"/>
  <c r="F12" i="639"/>
  <c r="L195" i="471"/>
  <c r="X149"/>
  <c r="L181"/>
  <c r="L52"/>
  <c r="F9" i="634"/>
  <c r="L166" i="471"/>
  <c r="F8" i="635"/>
  <c r="L70" i="471"/>
  <c r="L106"/>
  <c r="F11" i="634"/>
  <c r="F9" i="635"/>
  <c r="L126" i="471"/>
  <c r="F8" i="637"/>
  <c r="L146" i="471"/>
  <c r="L110"/>
  <c r="F13" i="639"/>
  <c r="L34" i="471"/>
  <c r="F11" i="638"/>
  <c r="L31" i="471"/>
  <c r="L103"/>
  <c r="L196"/>
  <c r="F10" i="637"/>
  <c r="L91" i="471"/>
  <c r="F13" i="635"/>
  <c r="L149" i="471"/>
  <c r="X37"/>
  <c r="L182"/>
  <c r="F10" i="636"/>
  <c r="L109" i="471"/>
  <c r="L180"/>
  <c r="L143"/>
  <c r="L165"/>
  <c r="L193"/>
  <c r="F12" i="634"/>
  <c r="F9" i="638"/>
  <c r="F9" i="637"/>
  <c r="L90" i="471"/>
  <c r="F8" i="638"/>
  <c r="L179" i="471"/>
  <c r="L85"/>
  <c r="L163"/>
  <c r="F11" i="635"/>
  <c r="AC110" i="471"/>
  <c r="L183"/>
  <c r="L35"/>
  <c r="L50"/>
  <c r="L131"/>
  <c r="F9" i="636"/>
  <c r="F11"/>
  <c r="L67" i="471"/>
  <c r="AH197"/>
  <c r="F13" i="634"/>
  <c r="X55" i="471"/>
  <c r="F13" i="638"/>
  <c r="L55" i="471"/>
  <c r="L53"/>
  <c r="L162"/>
  <c r="L68"/>
  <c r="F12" i="638"/>
  <c r="F9" i="639"/>
  <c r="L130" i="471"/>
  <c r="F8" i="636"/>
  <c r="L127" i="471"/>
  <c r="L197"/>
  <c r="L128"/>
  <c r="X131"/>
  <c r="F8" i="634"/>
  <c r="F13" i="636"/>
  <c r="L108" i="471"/>
  <c r="L54"/>
  <c r="Z33" i="626" l="1"/>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X24"/>
  <c r="L23"/>
  <c r="L18"/>
  <c r="X26" i="626"/>
  <c r="L26"/>
  <c r="L24" i="625"/>
  <c r="L21" i="626"/>
  <c r="L24"/>
  <c r="L19" i="625"/>
  <c r="L21"/>
  <c r="L25" i="626"/>
  <c r="L20" i="625"/>
  <c r="L22"/>
  <c r="L22" i="626"/>
  <c r="L20"/>
  <c r="L23"/>
  <c r="V19" l="1"/>
  <c r="W19" s="1"/>
  <c r="V17" i="625"/>
  <c r="W17" s="1"/>
  <c r="AA24" i="633"/>
  <c r="AI23"/>
  <c r="N18"/>
  <c r="R18" s="1"/>
  <c r="Y18" s="1"/>
  <c r="Z18" s="1"/>
  <c r="AA18" s="1"/>
  <c r="AB18" s="1"/>
  <c r="AC18" s="1"/>
  <c r="AE18" s="1"/>
  <c r="Q25" i="631"/>
  <c r="Z24"/>
  <c r="AA23"/>
  <c r="O17"/>
  <c r="P17" s="1"/>
  <c r="Q17" s="1"/>
  <c r="R17" s="1"/>
  <c r="S17" s="1"/>
  <c r="Q25" i="630"/>
  <c r="Z24"/>
  <c r="W17"/>
  <c r="L18" i="631"/>
  <c r="AH23" i="633"/>
  <c r="L23" i="631"/>
  <c r="L21"/>
  <c r="L24"/>
  <c r="L21" i="633"/>
  <c r="L19"/>
  <c r="L23"/>
  <c r="Y23" i="631"/>
  <c r="X24" i="630"/>
  <c r="L18"/>
  <c r="L22" i="633"/>
  <c r="L19" i="630"/>
  <c r="L24"/>
  <c r="L20" i="633"/>
  <c r="L20" i="630"/>
  <c r="L21"/>
  <c r="L19" i="631"/>
  <c r="Y23" i="630"/>
  <c r="X24" i="631"/>
  <c r="L20"/>
  <c r="L23" i="630"/>
  <c r="L22" i="631"/>
  <c r="AG18" i="633" l="1"/>
  <c r="U17" i="631"/>
  <c r="Q25" i="629"/>
  <c r="Z24"/>
  <c r="O17"/>
  <c r="P17" s="1"/>
  <c r="Q17" s="1"/>
  <c r="R17" s="1"/>
  <c r="AF26" i="628"/>
  <c r="V25"/>
  <c r="AE24"/>
  <c r="V24"/>
  <c r="O17"/>
  <c r="P17" s="1"/>
  <c r="Q17" s="1"/>
  <c r="R17" s="1"/>
  <c r="S17" s="1"/>
  <c r="T17" s="1"/>
  <c r="U17" s="1"/>
  <c r="V17" s="1"/>
  <c r="W17" s="1"/>
  <c r="L19"/>
  <c r="L20"/>
  <c r="L21" i="629"/>
  <c r="Y23"/>
  <c r="X24"/>
  <c r="L24" i="628"/>
  <c r="L24" i="629"/>
  <c r="L23" i="628"/>
  <c r="L18" i="629"/>
  <c r="L19"/>
  <c r="L20"/>
  <c r="L23"/>
  <c r="L21" i="628"/>
  <c r="AC24"/>
  <c r="L25"/>
  <c r="L18"/>
  <c r="AC25"/>
  <c r="AD23"/>
  <c r="V17" i="631" l="1"/>
  <c r="W17" s="1"/>
  <c r="X17" i="628"/>
  <c r="Z17" s="1"/>
  <c r="S17" i="629"/>
  <c r="U17" s="1"/>
  <c r="V17" s="1"/>
  <c r="W17" s="1"/>
  <c r="AB17" i="628" l="1"/>
  <c r="M292" i="471"/>
  <c r="R307"/>
  <c r="P297"/>
  <c r="R302"/>
  <c r="R297"/>
  <c r="H11" i="618"/>
  <c r="H7"/>
  <c r="H11" i="617"/>
  <c r="H7"/>
  <c r="H11" i="616"/>
  <c r="H7"/>
  <c r="H11" i="614"/>
  <c r="H7"/>
  <c r="H340" i="471"/>
  <c r="E29" i="205"/>
  <c r="F29"/>
  <c r="E327" i="471"/>
  <c r="E332"/>
  <c r="F11" i="617"/>
  <c r="F12" i="614"/>
  <c r="F10" i="618"/>
  <c r="F11" i="616"/>
  <c r="M297" i="471"/>
  <c r="F340"/>
  <c r="F12" i="618"/>
  <c r="F9" i="616"/>
  <c r="F9" i="617"/>
  <c r="F11" i="618"/>
  <c r="F11" i="614"/>
  <c r="F341" i="471"/>
  <c r="F337"/>
  <c r="F9" i="614"/>
  <c r="F12" i="616"/>
  <c r="F13"/>
  <c r="F8" i="617"/>
  <c r="F338" i="471"/>
  <c r="F10" i="616"/>
  <c r="F13" i="618"/>
  <c r="F8"/>
  <c r="M302" i="471"/>
  <c r="F12" i="617"/>
  <c r="F9" i="618"/>
  <c r="F8" i="616"/>
  <c r="F10" i="614"/>
  <c r="F13" i="617"/>
  <c r="M307" i="471"/>
  <c r="F339"/>
  <c r="F13" i="614"/>
  <c r="F8"/>
  <c r="F10" i="617"/>
  <c r="F342" i="471"/>
</calcChain>
</file>

<file path=xl/sharedStrings.xml><?xml version="1.0" encoding="utf-8"?>
<sst xmlns="http://schemas.openxmlformats.org/spreadsheetml/2006/main" count="4501" uniqueCount="1856">
  <si>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</si>
  <si>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</si>
  <si>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</si>
  <si>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</si>
  <si>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</si>
  <si>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</si>
  <si>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</si>
  <si>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</si>
  <si>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</si>
  <si>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</si>
  <si>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</si>
  <si>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</si>
  <si>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</si>
  <si>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</si>
  <si>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</si>
  <si>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</si>
  <si>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</si>
  <si>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</si>
  <si>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</si>
  <si>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</si>
  <si>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</si>
  <si>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</si>
  <si>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</si>
  <si>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</si>
  <si>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</si>
  <si>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</si>
  <si>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</si>
  <si>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</si>
  <si>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</si>
  <si>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</si>
  <si>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</si>
  <si>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</si>
  <si>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</si>
  <si>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</si>
  <si>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</si>
  <si>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</si>
  <si>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</si>
  <si>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</si>
  <si>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</si>
  <si>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</si>
  <si>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</si>
  <si>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</si>
  <si>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</si>
  <si>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</si>
  <si>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</si>
  <si>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</si>
  <si>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</si>
  <si>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</si>
  <si>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</si>
  <si>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</si>
  <si>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</si>
  <si>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</si>
  <si>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</si>
  <si>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</si>
  <si>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</si>
  <si>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</si>
  <si>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</si>
  <si>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</si>
  <si>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</si>
  <si>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</si>
  <si>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</si>
  <si>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</si>
  <si>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</si>
  <si>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</si>
  <si>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</si>
  <si>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</si>
  <si>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</si>
  <si>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</si>
  <si>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</si>
  <si>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</si>
  <si>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</si>
  <si>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</si>
  <si>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</si>
  <si>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</si>
  <si>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</si>
  <si>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</si>
  <si>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</si>
  <si>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</si>
  <si>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</si>
  <si>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</si>
  <si>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</si>
  <si>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</si>
  <si>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</si>
  <si>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</si>
  <si>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</si>
  <si>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</si>
  <si>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</si>
  <si>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</si>
  <si>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</si>
  <si>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</si>
  <si>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</si>
  <si>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</si>
  <si>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</si>
  <si>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</si>
  <si>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</si>
  <si>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</si>
  <si>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</si>
  <si>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</si>
  <si>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</si>
  <si>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</si>
  <si>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</si>
  <si>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</si>
  <si>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</si>
  <si>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</si>
  <si>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</si>
  <si>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</si>
  <si>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</si>
  <si>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</si>
  <si>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</si>
  <si>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</si>
  <si>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</si>
  <si>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</si>
  <si>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</si>
  <si>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</si>
  <si>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</si>
  <si>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</si>
  <si>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</si>
  <si>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</si>
  <si>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</si>
  <si>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</si>
  <si>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</si>
  <si>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</si>
  <si>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</si>
  <si>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</si>
  <si>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</si>
  <si>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</si>
  <si>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</si>
  <si>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</si>
  <si>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</si>
  <si>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</si>
  <si>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</si>
  <si>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</si>
  <si>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</si>
  <si>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</si>
  <si>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</si>
  <si>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</si>
  <si>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</si>
  <si>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</si>
  <si>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</si>
  <si>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</si>
  <si>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</si>
  <si>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</si>
  <si>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</si>
  <si>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</si>
  <si>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</si>
  <si>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</si>
  <si>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</si>
  <si>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</si>
  <si>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</si>
  <si>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</si>
  <si>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</si>
  <si>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</si>
  <si>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</si>
  <si>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</si>
  <si>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</si>
  <si>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</si>
  <si>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</si>
  <si>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</si>
  <si>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</si>
  <si>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</si>
  <si>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</si>
  <si>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</si>
  <si>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</si>
  <si>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</si>
  <si>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</si>
  <si>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</si>
  <si>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</si>
  <si>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</si>
  <si>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</si>
  <si>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</si>
  <si>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</si>
  <si>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</si>
  <si>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</si>
  <si>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</si>
  <si>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</si>
  <si>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</si>
  <si>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</si>
  <si>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</si>
  <si>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</si>
  <si>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</si>
  <si>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</si>
  <si>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</si>
  <si>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</si>
  <si>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</si>
  <si>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</si>
  <si>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</si>
  <si>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</si>
  <si>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</si>
  <si>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</si>
  <si>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</si>
  <si>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</si>
  <si>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</si>
  <si>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</si>
  <si>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</si>
  <si>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</si>
  <si>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</si>
  <si>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</si>
  <si>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</si>
  <si>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</si>
  <si>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</si>
  <si>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</si>
  <si>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</si>
  <si>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</si>
  <si>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</si>
  <si>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</si>
  <si>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</si>
  <si>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</si>
  <si>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</si>
  <si>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</si>
  <si>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</si>
  <si>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</si>
  <si>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</si>
  <si>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</si>
  <si>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</si>
  <si>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</si>
  <si>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</si>
  <si>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</si>
  <si>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</si>
  <si>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</si>
  <si>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</si>
  <si>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</si>
  <si>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</si>
  <si>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</si>
  <si>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</si>
  <si>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</si>
  <si>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</si>
  <si>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</si>
  <si>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</si>
  <si>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</si>
  <si>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</si>
  <si>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</si>
  <si>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</si>
  <si>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</si>
  <si>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</si>
  <si>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</si>
  <si>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</si>
  <si>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</si>
  <si>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</si>
  <si>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</si>
  <si>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</si>
  <si>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</si>
  <si>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</si>
  <si>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</si>
  <si>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</si>
  <si>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</si>
  <si>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</si>
  <si>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</si>
  <si>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</si>
  <si>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</si>
  <si>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</si>
  <si>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</si>
  <si>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</si>
  <si>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</si>
  <si>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</si>
  <si>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</si>
  <si>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</si>
  <si>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</si>
  <si>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</si>
  <si>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</si>
  <si>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</si>
  <si>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</si>
  <si>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</si>
  <si>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</si>
  <si>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</si>
  <si>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</si>
  <si>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</si>
  <si>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</si>
  <si>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</si>
  <si>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</si>
  <si>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</si>
  <si>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</si>
  <si>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</si>
  <si>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</si>
  <si>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</si>
  <si>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</si>
  <si>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</si>
  <si>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</si>
  <si>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</si>
  <si>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</si>
  <si>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</si>
  <si>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</si>
  <si>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</si>
  <si>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</si>
  <si>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</si>
  <si>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</si>
  <si>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</si>
  <si>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</si>
  <si>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</si>
  <si>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</si>
  <si>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</si>
  <si>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</si>
  <si>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</si>
  <si>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</si>
  <si>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</si>
  <si>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</si>
  <si>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</si>
  <si>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</si>
  <si>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</si>
  <si>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</si>
  <si>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</si>
  <si>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</si>
  <si>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</si>
  <si>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</si>
  <si>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</si>
  <si>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</si>
  <si>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</si>
  <si>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</si>
  <si>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</si>
  <si>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</si>
  <si>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</si>
  <si>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</si>
  <si>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</si>
  <si>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</si>
  <si>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</si>
  <si>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</si>
  <si>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</si>
  <si>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</si>
  <si>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</si>
  <si>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</si>
  <si>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</si>
  <si>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</si>
  <si>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</si>
  <si>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</si>
  <si>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</si>
  <si>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</si>
  <si>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</si>
  <si>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</si>
  <si>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</si>
  <si>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</si>
  <si>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</si>
  <si>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</si>
  <si>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</si>
  <si>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</si>
  <si>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</si>
  <si>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</si>
  <si>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</si>
  <si>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</si>
  <si>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</si>
  <si>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</si>
  <si>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</si>
  <si>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</si>
  <si>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</si>
  <si>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</si>
  <si>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</si>
  <si>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</si>
  <si>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</si>
  <si>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</si>
  <si>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</si>
  <si>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</si>
  <si>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</si>
  <si>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</si>
  <si>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</si>
  <si>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</si>
  <si>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</si>
  <si>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</si>
  <si>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</si>
  <si>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</si>
  <si>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</si>
  <si>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</si>
  <si>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</si>
  <si>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</si>
  <si>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</si>
  <si>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</si>
  <si>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</si>
  <si>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</si>
  <si>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</si>
  <si>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</si>
  <si>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</si>
  <si>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</si>
  <si>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</si>
  <si>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</si>
  <si>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</si>
  <si>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</si>
  <si>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</si>
  <si>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</si>
  <si>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</si>
  <si>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</si>
  <si>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</si>
  <si>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</si>
  <si>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</si>
  <si>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</si>
  <si>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</si>
  <si>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</si>
  <si>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</si>
  <si>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</si>
  <si>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</si>
  <si>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</si>
  <si>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</si>
  <si>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</si>
  <si>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</si>
  <si>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</si>
  <si>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</si>
  <si>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</si>
  <si>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</si>
  <si>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</si>
  <si>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</si>
  <si>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</si>
  <si>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</si>
  <si>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</si>
  <si>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</si>
  <si>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</si>
  <si>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</si>
  <si>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</si>
  <si>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</si>
  <si>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</si>
  <si>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</si>
  <si>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</si>
  <si>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</si>
  <si>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</si>
  <si>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</si>
  <si>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</si>
  <si>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</si>
  <si>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</si>
  <si>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</si>
  <si>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</si>
  <si>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</si>
  <si>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</si>
  <si>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</si>
  <si>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</si>
  <si>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</si>
  <si>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</si>
  <si>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</si>
  <si>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</si>
  <si>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</si>
  <si>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</si>
  <si>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</si>
  <si>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</si>
  <si>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</si>
  <si>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</si>
  <si>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</si>
  <si>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</si>
  <si>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</si>
  <si>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</si>
  <si>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</si>
  <si>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</si>
  <si>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</si>
  <si>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</si>
  <si>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</si>
  <si>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</si>
  <si>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</si>
  <si>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</si>
  <si>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</si>
  <si>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</si>
  <si>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</si>
  <si>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</si>
  <si>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</si>
  <si>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</si>
  <si>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</si>
  <si>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</si>
  <si>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</si>
  <si>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</si>
  <si>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</si>
  <si>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</si>
  <si>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</si>
  <si>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</si>
  <si>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</si>
  <si>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</si>
  <si>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</si>
  <si>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</si>
  <si>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</si>
  <si>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</si>
  <si>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</si>
  <si>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</si>
  <si>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</si>
  <si>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</si>
  <si>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</si>
  <si>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</si>
  <si>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</si>
  <si>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</si>
  <si>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</si>
  <si>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</si>
  <si>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</si>
  <si>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</si>
  <si>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</si>
  <si>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</si>
  <si>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</si>
  <si>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</si>
  <si>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</si>
  <si>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</si>
  <si>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</si>
  <si>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</si>
  <si>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</si>
  <si>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</si>
  <si>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</si>
  <si>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</si>
  <si>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</si>
  <si>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</si>
  <si>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</si>
  <si>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</si>
  <si>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</si>
  <si>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</si>
  <si>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</si>
  <si>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</si>
  <si>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</si>
  <si>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</si>
  <si>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</si>
  <si>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</si>
  <si>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</si>
  <si>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</si>
  <si>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</si>
  <si>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</si>
  <si>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</si>
  <si>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</si>
  <si>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</si>
  <si>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</si>
  <si>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</si>
  <si>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</si>
  <si>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</si>
  <si>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</si>
  <si>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</si>
  <si>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</si>
  <si>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</si>
  <si>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</si>
  <si>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</si>
  <si>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</si>
  <si>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</si>
  <si>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</si>
  <si>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</si>
  <si>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</si>
  <si>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</si>
  <si>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</si>
  <si>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</si>
  <si>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</si>
  <si>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</si>
  <si>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</si>
  <si>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</si>
  <si>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</si>
  <si>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</si>
  <si>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</si>
  <si>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</si>
  <si>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</si>
  <si>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</si>
  <si>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</si>
  <si>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</si>
  <si>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</si>
  <si>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</si>
  <si>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</si>
  <si>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</si>
  <si>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</si>
  <si>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</si>
  <si>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</si>
  <si>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</si>
  <si>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</si>
  <si>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</si>
  <si>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</si>
  <si>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</si>
  <si>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</si>
  <si>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</si>
  <si>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</si>
  <si>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</si>
  <si>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</si>
  <si>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</si>
  <si>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</si>
  <si>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</si>
  <si>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</si>
  <si>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</si>
  <si>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</si>
  <si>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</si>
  <si>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</si>
  <si>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</si>
  <si>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</si>
  <si>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</si>
  <si>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</si>
  <si>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</si>
  <si>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</si>
  <si>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</si>
  <si>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</si>
  <si>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</si>
  <si>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</si>
  <si>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</si>
  <si>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</si>
  <si>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</si>
  <si>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</si>
  <si>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</si>
  <si>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</si>
  <si>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</si>
  <si>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</si>
  <si>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</si>
  <si>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</si>
  <si>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</si>
  <si>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</si>
  <si>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</si>
  <si>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</si>
  <si>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</si>
  <si>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</si>
  <si>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</si>
  <si>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</si>
  <si>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</si>
  <si>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</si>
  <si>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</si>
  <si>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</si>
  <si>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</si>
  <si>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</si>
  <si>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</si>
  <si>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</si>
  <si>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</si>
  <si>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</si>
  <si>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</si>
  <si>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</si>
  <si>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</si>
  <si>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</si>
  <si>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</si>
  <si>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</si>
  <si>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</si>
  <si>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</si>
  <si>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</si>
  <si>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</si>
  <si>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</si>
  <si>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</si>
  <si>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</si>
  <si>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</si>
  <si>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</si>
  <si>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</si>
  <si>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</si>
  <si>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</si>
  <si>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</si>
  <si>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</si>
  <si>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</si>
  <si>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</si>
  <si>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</si>
  <si>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</si>
  <si>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</si>
  <si>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</si>
  <si>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</si>
  <si>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</si>
  <si>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</si>
  <si>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</si>
  <si>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</si>
  <si>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</si>
  <si>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</si>
  <si>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</si>
  <si>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</si>
  <si>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</si>
  <si>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</si>
  <si>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</si>
  <si>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</si>
  <si>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</si>
  <si>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</si>
  <si>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</si>
  <si>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</si>
  <si>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</si>
  <si>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</si>
  <si>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</si>
  <si>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</si>
  <si>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</si>
  <si>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</si>
  <si>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</si>
  <si>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</si>
  <si>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</si>
  <si>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</si>
  <si>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</si>
  <si>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</si>
  <si>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</si>
  <si>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</si>
  <si>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</si>
  <si>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</si>
  <si>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</si>
  <si>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</si>
  <si>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</si>
  <si>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</si>
  <si>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</si>
  <si>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</si>
  <si>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</si>
  <si>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</si>
  <si>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</si>
  <si>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</si>
  <si>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</si>
  <si>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</si>
  <si>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</si>
  <si>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</si>
  <si>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</si>
  <si>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</si>
  <si>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</si>
  <si>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</si>
  <si>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</si>
  <si>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</si>
  <si>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</si>
  <si>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</si>
  <si>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</si>
  <si>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</si>
  <si>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</si>
  <si>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</si>
  <si>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</si>
  <si>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</si>
  <si>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</si>
  <si>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</si>
  <si>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</si>
  <si>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</si>
  <si>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</si>
  <si>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</si>
  <si>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</si>
  <si>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</si>
  <si>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</si>
  <si>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</si>
  <si>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</si>
  <si>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Годовой объем отпущенной в сеть воды</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</si>
  <si>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</si>
  <si>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</si>
  <si>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</si>
  <si>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</si>
  <si>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</si>
  <si>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</si>
  <si>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</si>
  <si>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</si>
  <si>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</si>
  <si>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</si>
  <si>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</si>
  <si>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</si>
  <si>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</si>
  <si>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</si>
  <si>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</si>
  <si>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</si>
  <si>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</si>
  <si>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</si>
  <si>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</si>
  <si>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годового объема отпущенной в сеть воды указывается в колонке «Информация» в тыс. куб. м.
В случае дифференциации объема отпущенной в сеть воды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</si>
  <si>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</si>
  <si>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</si>
  <si>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</si>
  <si>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</si>
  <si>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</si>
  <si>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</si>
  <si>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</si>
  <si>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</si>
  <si>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</si>
  <si>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</si>
  <si>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</si>
  <si>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</si>
  <si>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</si>
  <si>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</si>
  <si>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</si>
  <si>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</si>
  <si>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</si>
  <si>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</si>
  <si>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</si>
  <si>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</si>
  <si>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</si>
  <si>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</si>
  <si>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</si>
  <si>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</si>
  <si>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</si>
  <si>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</si>
  <si>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</si>
  <si>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</si>
  <si>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</si>
  <si>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</si>
  <si>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</si>
  <si>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</si>
  <si>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</si>
  <si>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</si>
  <si>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</si>
  <si>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</si>
  <si>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</si>
  <si>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</si>
  <si>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</si>
  <si>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</si>
  <si>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</si>
  <si>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</si>
  <si>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</si>
  <si>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</si>
  <si>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</si>
  <si>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</si>
  <si>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</si>
  <si>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</si>
  <si>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Обновление отменено пользователем</t>
  </si>
  <si>
    <t>Предупреждение</t>
  </si>
  <si>
    <t>Белоярский муниципальный район</t>
  </si>
  <si>
    <t>71811000</t>
  </si>
  <si>
    <t>Белоярский</t>
  </si>
  <si>
    <t>71811151</t>
  </si>
  <si>
    <t>Верхнеказымский</t>
  </si>
  <si>
    <t>71811406</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</si>
  <si>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</si>
  <si>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</si>
  <si>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</si>
  <si>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</si>
  <si>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</si>
  <si>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</si>
  <si>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</si>
  <si>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</si>
  <si>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</si>
  <si>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</si>
  <si>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</si>
  <si>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</si>
  <si>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</si>
  <si>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</si>
  <si>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</si>
  <si>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</si>
  <si>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</si>
  <si>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</si>
  <si>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</si>
  <si>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</si>
  <si>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</si>
  <si>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</si>
  <si>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</si>
  <si>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</si>
  <si>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</si>
  <si>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</si>
  <si>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</si>
  <si>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</si>
  <si>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</si>
  <si>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</si>
  <si>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</si>
  <si>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</si>
  <si>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</si>
  <si>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</si>
  <si>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</si>
  <si>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</si>
  <si>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</si>
  <si>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</si>
  <si>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</si>
  <si>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</si>
  <si>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</si>
  <si>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</si>
  <si>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</si>
  <si>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</si>
  <si>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</si>
  <si>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</si>
  <si>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</si>
  <si>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</si>
  <si>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</si>
  <si>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</si>
  <si>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</si>
  <si>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</si>
  <si>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</si>
  <si>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</si>
  <si>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</si>
  <si>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</si>
  <si>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</si>
  <si>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</si>
  <si>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</si>
  <si>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</si>
  <si>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</si>
  <si>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</si>
  <si>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</si>
  <si>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</si>
  <si>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</si>
  <si>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</si>
  <si>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</si>
  <si>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</si>
  <si>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</si>
  <si>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</si>
  <si>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</si>
  <si>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</si>
  <si>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</si>
  <si>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</si>
  <si>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</si>
  <si>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</si>
  <si>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</si>
  <si>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</si>
  <si>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</si>
  <si>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</si>
  <si>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</si>
  <si>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</si>
  <si>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</si>
  <si>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</si>
  <si>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</si>
  <si>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</si>
  <si>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</si>
  <si>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</si>
  <si>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</si>
  <si>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</si>
  <si>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</si>
  <si>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</si>
  <si>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</si>
  <si>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</si>
  <si>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</si>
  <si>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</si>
  <si>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</si>
  <si>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</si>
  <si>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</si>
  <si>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</si>
  <si>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</si>
  <si>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</si>
  <si>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Унъюган</t>
  </si>
  <si>
    <t>71821404</t>
  </si>
  <si>
    <t>Шеркалы</t>
  </si>
  <si>
    <t>71821436</t>
  </si>
  <si>
    <t>Советский муниципальный район</t>
  </si>
  <si>
    <t>71824000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</si>
  <si>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</si>
  <si>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</si>
  <si>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</si>
  <si>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</si>
  <si>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</si>
  <si>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</si>
  <si>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</si>
  <si>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</si>
  <si>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</si>
  <si>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</si>
  <si>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</si>
  <si>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</si>
  <si>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Советский</t>
  </si>
  <si>
    <t>71824104</t>
  </si>
  <si>
    <t>Таежный</t>
  </si>
  <si>
    <t>71824159</t>
  </si>
  <si>
    <t>Сургутский муниципальный район</t>
  </si>
  <si>
    <t>71826000</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</si>
  <si>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</si>
  <si>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</si>
  <si>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</si>
  <si>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</si>
  <si>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</si>
  <si>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</si>
  <si>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</si>
  <si>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</si>
  <si>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</si>
  <si>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</si>
  <si>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</si>
  <si>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</si>
  <si>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</si>
  <si>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</si>
  <si>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</si>
  <si>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</si>
  <si>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Сытомино</t>
  </si>
  <si>
    <t>71826436</t>
  </si>
  <si>
    <t>Тундрино</t>
  </si>
  <si>
    <t>71826444</t>
  </si>
  <si>
    <t>Угут</t>
  </si>
  <si>
    <t>71826448</t>
  </si>
  <si>
    <t>Ульт-Ягун</t>
  </si>
  <si>
    <t>71826450</t>
  </si>
  <si>
    <t>Федоровский</t>
  </si>
  <si>
    <t>71826165</t>
  </si>
  <si>
    <t>Ханты-Мансийский муниципальный район</t>
  </si>
  <si>
    <t>71829000</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</si>
  <si>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</si>
  <si>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</si>
  <si>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</si>
  <si>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</si>
  <si>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</si>
  <si>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</si>
  <si>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</si>
  <si>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</si>
  <si>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</si>
  <si>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</si>
  <si>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</si>
  <si>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</si>
  <si>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</si>
  <si>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</si>
  <si>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</si>
  <si>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</si>
  <si>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</si>
  <si>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</si>
  <si>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Цингалы</t>
  </si>
  <si>
    <t>71829448</t>
  </si>
  <si>
    <t>Шапша</t>
  </si>
  <si>
    <t>71829412</t>
  </si>
  <si>
    <t>поселок Кедровый</t>
  </si>
  <si>
    <t>71829407</t>
  </si>
  <si>
    <t>город Когалым</t>
  </si>
  <si>
    <t>71883000</t>
  </si>
  <si>
    <t>город Лангепас</t>
  </si>
  <si>
    <t>71872000</t>
  </si>
  <si>
    <t>город Мегион</t>
  </si>
  <si>
    <t>71873000</t>
  </si>
  <si>
    <t>город Нефтеюганск</t>
  </si>
  <si>
    <t>71874000</t>
  </si>
  <si>
    <t>город Нижневартовск</t>
  </si>
  <si>
    <t>71875000</t>
  </si>
  <si>
    <t>город Нягань</t>
  </si>
  <si>
    <t>71879000</t>
  </si>
  <si>
    <t>город Покачи</t>
  </si>
  <si>
    <t>71884000</t>
  </si>
  <si>
    <t>город Пыть-Ях</t>
  </si>
  <si>
    <t>71885000</t>
  </si>
  <si>
    <t>город Радужный</t>
  </si>
  <si>
    <t>71877000</t>
  </si>
  <si>
    <t>город Сургут</t>
  </si>
  <si>
    <t>71876000</t>
  </si>
  <si>
    <t>город Урай</t>
  </si>
  <si>
    <t>71878000</t>
  </si>
  <si>
    <t>город Ханты-Мансийск</t>
  </si>
  <si>
    <t>71871000</t>
  </si>
  <si>
    <t>город Югорск</t>
  </si>
  <si>
    <t>71887000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</si>
  <si>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</si>
  <si>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</si>
  <si>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</si>
  <si>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</si>
  <si>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</si>
  <si>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</si>
  <si>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</si>
  <si>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</si>
  <si>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</si>
  <si>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</si>
  <si>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</si>
  <si>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</si>
  <si>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</si>
  <si>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</si>
  <si>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</si>
  <si>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</si>
  <si>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31.12.2023</t>
  </si>
  <si>
    <t>REGION_ID</t>
  </si>
  <si>
    <t>REGION_NAME</t>
  </si>
  <si>
    <t>RST_ORG_ID</t>
  </si>
  <si>
    <t>ORG_NAME</t>
  </si>
  <si>
    <t>INN_NAME</t>
  </si>
  <si>
    <t>KPP_NAME</t>
  </si>
  <si>
    <t>ORG_START_DATE</t>
  </si>
  <si>
    <t>ORG_END_DATE</t>
  </si>
  <si>
    <t>2647</t>
  </si>
  <si>
    <t>26451224</t>
  </si>
  <si>
    <t>"Газпром трансгаз югорск" Югорское УТТ и СТ</t>
  </si>
  <si>
    <t>8622000931</t>
  </si>
  <si>
    <t>862202003</t>
  </si>
  <si>
    <t>26361272</t>
  </si>
  <si>
    <t>"Коммунальщик"</t>
  </si>
  <si>
    <t>8616008837</t>
  </si>
  <si>
    <t>861601001</t>
  </si>
  <si>
    <t>26361245</t>
  </si>
  <si>
    <t>"ЛУКОЙЛ-Западная Сибирь" СЦ ТС Лангепасско-Покачевского региона Управления теплоснабжения</t>
  </si>
  <si>
    <t>8608048498</t>
  </si>
  <si>
    <t>860732001</t>
  </si>
  <si>
    <t>26361225</t>
  </si>
  <si>
    <t>"Мостотряд-69"</t>
  </si>
  <si>
    <t>8603032840</t>
  </si>
  <si>
    <t>860301001</t>
  </si>
  <si>
    <t>26361294</t>
  </si>
  <si>
    <t>"Тюментрансгаз"</t>
  </si>
  <si>
    <t>861301001</t>
  </si>
  <si>
    <t>26361269</t>
  </si>
  <si>
    <t>"Энергия"</t>
  </si>
  <si>
    <t>8616008516</t>
  </si>
  <si>
    <t>26361230</t>
  </si>
  <si>
    <t>"Эрлифт"</t>
  </si>
  <si>
    <t>8604009265</t>
  </si>
  <si>
    <t>860401001</t>
  </si>
  <si>
    <t>26361197</t>
  </si>
  <si>
    <t>"Югорская геологоразведочная экспедиция"</t>
  </si>
  <si>
    <t>8601021916</t>
  </si>
  <si>
    <t>861801001</t>
  </si>
  <si>
    <t>26807163</t>
  </si>
  <si>
    <t>OOO "Башэнергонефть"</t>
  </si>
  <si>
    <t>0265025917</t>
  </si>
  <si>
    <t>027201001</t>
  </si>
  <si>
    <t>12-04-2011 00:00:00</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</si>
  <si>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</si>
  <si>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</si>
  <si>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</si>
  <si>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</si>
  <si>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</si>
  <si>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</si>
  <si>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</si>
  <si>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</si>
  <si>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</si>
  <si>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</si>
  <si>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</si>
  <si>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</si>
  <si>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</si>
  <si>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</si>
  <si>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</si>
  <si>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</si>
  <si>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</si>
  <si>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</si>
  <si>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26361212</t>
  </si>
  <si>
    <t>АО "Горремстрой"</t>
  </si>
  <si>
    <t>8602060636</t>
  </si>
  <si>
    <t>860201001</t>
  </si>
  <si>
    <t>26450987</t>
  </si>
  <si>
    <t>АО "Излучинское многопрофильное коммунальное хозяйство"</t>
  </si>
  <si>
    <t>8620019077</t>
  </si>
  <si>
    <t>05-05-2009 00:00:00</t>
  </si>
  <si>
    <t>26361265</t>
  </si>
  <si>
    <t>АО "Кондаавиа"</t>
  </si>
  <si>
    <t>8616004744</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</si>
  <si>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</si>
  <si>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</si>
  <si>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</si>
  <si>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</si>
  <si>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</si>
  <si>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</si>
  <si>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</si>
  <si>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</si>
  <si>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</si>
  <si>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</si>
  <si>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</si>
  <si>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</si>
  <si>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</si>
  <si>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</si>
  <si>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</si>
  <si>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</si>
  <si>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</si>
  <si>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</si>
  <si>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</si>
  <si>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</si>
  <si>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</si>
  <si>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</si>
  <si>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</si>
  <si>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</si>
  <si>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</si>
  <si>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</si>
  <si>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</si>
  <si>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</si>
  <si>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</si>
  <si>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</si>
  <si>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</si>
  <si>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</si>
  <si>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</si>
  <si>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</si>
  <si>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</si>
  <si>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</si>
  <si>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</si>
  <si>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</si>
  <si>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26845836</t>
  </si>
  <si>
    <t>АО "Югансктранстеплосервис"</t>
  </si>
  <si>
    <t>8604048754</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</si>
  <si>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</si>
  <si>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</si>
  <si>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</si>
  <si>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</si>
  <si>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</si>
  <si>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</si>
  <si>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</si>
  <si>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26360358</t>
  </si>
  <si>
    <t>АО Нижневартовская ГРЭС</t>
  </si>
  <si>
    <t>8620018330</t>
  </si>
  <si>
    <t>785150001</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</si>
  <si>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</si>
  <si>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</si>
  <si>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</si>
  <si>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</si>
  <si>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</si>
  <si>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</si>
  <si>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</si>
  <si>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</si>
  <si>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31002476</t>
  </si>
  <si>
    <t>Акционерное общество «Югорский лесопромышленный холдинг»</t>
  </si>
  <si>
    <t>8601022074</t>
  </si>
  <si>
    <t>26361209</t>
  </si>
  <si>
    <t>Акционерное общество энергетики и электрификации «Тюменьэнерго» в зоне деятельности филиала Нефтеюганские электрические сети</t>
  </si>
  <si>
    <t>8602060185</t>
  </si>
  <si>
    <t>861902001</t>
  </si>
  <si>
    <t>15-09-2008 00:00:00</t>
  </si>
  <si>
    <t>28858787</t>
  </si>
  <si>
    <t>Бюджетное учреждение Ханты-Мансийского автономного округа-Югры "Дирекция по эксплуатации служебных зданий"</t>
  </si>
  <si>
    <t>8601012220</t>
  </si>
  <si>
    <t>860101010</t>
  </si>
  <si>
    <t>26361206</t>
  </si>
  <si>
    <t>ГП ХМАО-Югра "Северавтодор"</t>
  </si>
  <si>
    <t>8602017415</t>
  </si>
  <si>
    <t>26361208</t>
  </si>
  <si>
    <t>ЗАО "АСКТ"</t>
  </si>
  <si>
    <t>8602050236</t>
  </si>
  <si>
    <t>26361192</t>
  </si>
  <si>
    <t>ЗАО "Назымская нефтегазоразведочная экспедиция"</t>
  </si>
  <si>
    <t>8601012647</t>
  </si>
  <si>
    <t>28443058</t>
  </si>
  <si>
    <t>ЗАО "Нижневартовскстройдеталь"</t>
  </si>
  <si>
    <t>8603085111</t>
  </si>
  <si>
    <t>26361226</t>
  </si>
  <si>
    <t>ЗАО "Нобили"</t>
  </si>
  <si>
    <t>8603073973</t>
  </si>
  <si>
    <t>26361207</t>
  </si>
  <si>
    <t>ЗАО "Сургутспецстрой"</t>
  </si>
  <si>
    <t>8602048879</t>
  </si>
  <si>
    <t>26598931</t>
  </si>
  <si>
    <t>Завод по стабилизации конденсата филиал ООО "Газпром переработка"</t>
  </si>
  <si>
    <t>1102054991</t>
  </si>
  <si>
    <t>861703001</t>
  </si>
  <si>
    <t>26423471</t>
  </si>
  <si>
    <t>Игримское муниципальное унитарное предприятие "Тепловодоканал"</t>
  </si>
  <si>
    <t>8613003735</t>
  </si>
  <si>
    <t>26361242</t>
  </si>
  <si>
    <t>КГМУП "Управление производственно-технологической комплектации"</t>
  </si>
  <si>
    <t>8608040555</t>
  </si>
  <si>
    <t>860801001</t>
  </si>
  <si>
    <t>26361238</t>
  </si>
  <si>
    <t>Лангепасское городское муниципальное унитарное предприятие "ТЕПЛОВОДОКАНАЛ"</t>
  </si>
  <si>
    <t>8607100272</t>
  </si>
  <si>
    <t>860701001</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</si>
  <si>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</si>
  <si>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</si>
  <si>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</si>
  <si>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</si>
  <si>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</si>
  <si>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</si>
  <si>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</si>
  <si>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</si>
  <si>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</si>
  <si>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26361306</t>
  </si>
  <si>
    <t>МО Советский район "ЖКХ п.Зеленоборск"</t>
  </si>
  <si>
    <t>8622009483</t>
  </si>
  <si>
    <t>861501001</t>
  </si>
  <si>
    <t>26423597</t>
  </si>
  <si>
    <t>МУП "ЖКХ п.Зеленоборск"</t>
  </si>
  <si>
    <t>891501001</t>
  </si>
  <si>
    <t>26361234</t>
  </si>
  <si>
    <t>МУП "Тепловодоканал"</t>
  </si>
  <si>
    <t>8605013419</t>
  </si>
  <si>
    <t>860501001</t>
  </si>
  <si>
    <t>26361270</t>
  </si>
  <si>
    <t>МУП "Теплотехнология"</t>
  </si>
  <si>
    <t>8616008805</t>
  </si>
  <si>
    <t>26455491</t>
  </si>
  <si>
    <t>МУП "Управление тепловодоснабжения и водоотведения "Сибиряк"</t>
  </si>
  <si>
    <t>8617028226</t>
  </si>
  <si>
    <t>27-07-2009 00:00:00</t>
  </si>
  <si>
    <t>26423493</t>
  </si>
  <si>
    <t>Малоатлымское муниципальное предприятие жилищно-коммунального хозяйства  муниципального образования сельское поселение Малый Атлым</t>
  </si>
  <si>
    <t>8614004795</t>
  </si>
  <si>
    <t>31307068</t>
  </si>
  <si>
    <t>Муниципальное казенное предприятие муниципального образования город Нягань «Няганская ресурсоснабжающая компания»</t>
  </si>
  <si>
    <t>8610009376</t>
  </si>
  <si>
    <t>28831845</t>
  </si>
  <si>
    <t>Муниципальное многопрофильное предприятие "Миснэ" муниципального образования сельское поселение Каменное</t>
  </si>
  <si>
    <t>8610028604</t>
  </si>
  <si>
    <t>26423507</t>
  </si>
  <si>
    <t>Муниципальное предприятие "ЖЭК-3" Ханты-Мансийского района</t>
  </si>
  <si>
    <t>8618005341</t>
  </si>
  <si>
    <t>28-02-2002 00:00:00</t>
  </si>
  <si>
    <t>26429638</t>
  </si>
  <si>
    <t>Муниципальное предприятие "Комплекс-Плюс" сельского поселения Горноправдинск</t>
  </si>
  <si>
    <t>8618000294</t>
  </si>
  <si>
    <t>01-09-2008 00:00:00</t>
  </si>
  <si>
    <t>28902251</t>
  </si>
  <si>
    <t>Муниципальное предприятие "Управление теплоснабжения и инженерных сетей" г. Ханты-Мансийск</t>
  </si>
  <si>
    <t>8601015207</t>
  </si>
  <si>
    <t>26361198</t>
  </si>
  <si>
    <t>Муниципальное предприятие "Ханты-Мансийскгаз" муниципального образования город Ханты-Мансийск</t>
  </si>
  <si>
    <t>8601022243</t>
  </si>
  <si>
    <t>26778020</t>
  </si>
  <si>
    <t>Муниципальное предприятие "Эксплуатационная генерирующая компания"  муниципального образования городское поселение Приобье</t>
  </si>
  <si>
    <t>8614008285</t>
  </si>
  <si>
    <t>26361259</t>
  </si>
  <si>
    <t>Муниципальное предприятие жилищно-коммунального хозяйства муниципального образования сельское поселение Карымкары</t>
  </si>
  <si>
    <t>8614004700</t>
  </si>
  <si>
    <t>31290763</t>
  </si>
  <si>
    <t>Муниципальное предприятие муниципального образования Октябрьский район «Обьтеплопром»</t>
  </si>
  <si>
    <t>8614001025</t>
  </si>
  <si>
    <t>26646370</t>
  </si>
  <si>
    <t>Муниципальное унитарное предприятие "Березовонефтепродукт" муниципального образования Березовский район</t>
  </si>
  <si>
    <t>8613005080</t>
  </si>
  <si>
    <t>26361286</t>
  </si>
  <si>
    <t>Муниципальное унитарное предприятие "Сельское жилищно-коммунальное хозяйство"</t>
  </si>
  <si>
    <t>8620012191</t>
  </si>
  <si>
    <t>22-03-2000 00:00:00</t>
  </si>
  <si>
    <t>31297000</t>
  </si>
  <si>
    <t>Муниципальное унитарное предприятие "Теплосети Саранпауль"</t>
  </si>
  <si>
    <t>8613003799</t>
  </si>
  <si>
    <t>26423475</t>
  </si>
  <si>
    <t>Муниципальное унитарное предприятие "Территориально объединенное упраление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</si>
  <si>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</si>
  <si>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</si>
  <si>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</si>
  <si>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</si>
  <si>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</si>
  <si>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</si>
  <si>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"Федоровское жилищно-коммунальное хозяйство"</t>
  </si>
  <si>
    <t>8617028917</t>
  </si>
  <si>
    <t>28543657</t>
  </si>
  <si>
    <t>Муниципальное унитарное предприятие "Югорскэнергогаз"</t>
  </si>
  <si>
    <t>8622024682</t>
  </si>
  <si>
    <t>862201001</t>
  </si>
  <si>
    <t>31289583</t>
  </si>
  <si>
    <t>Муниципальное унитарное предприятие «Теплосети Березово»</t>
  </si>
  <si>
    <t>8613004175</t>
  </si>
  <si>
    <t>31289574</t>
  </si>
  <si>
    <t>Муниципальное унитарное предприятие «Теплосети Игрим»</t>
  </si>
  <si>
    <t>8613007909</t>
  </si>
  <si>
    <t>26361221</t>
  </si>
  <si>
    <t>Муниципальное унитарное предприятие города Нижневартовска "Теплоснабжение"</t>
  </si>
  <si>
    <t>8603008766</t>
  </si>
  <si>
    <t>26423557</t>
  </si>
  <si>
    <t>Муниципальное унитарное предприятие жилищно-коммунального хозяйства городского поселения Берёзово</t>
  </si>
  <si>
    <t>8613004070</t>
  </si>
  <si>
    <t>26423579</t>
  </si>
  <si>
    <t>НРМУП"Салымское ремонтно-эксплуатационное управление"</t>
  </si>
  <si>
    <t>8619004598</t>
  </si>
  <si>
    <t>861901001</t>
  </si>
  <si>
    <t>26452600</t>
  </si>
  <si>
    <t>Некомерческая организация "Товарищество собственников жилья "Факел"</t>
  </si>
  <si>
    <t>8612010063</t>
  </si>
  <si>
    <t>26423487</t>
  </si>
  <si>
    <t>Нефтеюганское УМН Акционерное общество "Транснефть - Сибирь" АК "Транснефть"</t>
  </si>
  <si>
    <t>7201000726</t>
  </si>
  <si>
    <t>860402002</t>
  </si>
  <si>
    <t>26361211</t>
  </si>
  <si>
    <t>ОАО "Аэропорт Сургут"</t>
  </si>
  <si>
    <t>8602060523</t>
  </si>
  <si>
    <t>27244819</t>
  </si>
  <si>
    <t>ОАО "Аэропорт Сургут" Березовский филиал</t>
  </si>
  <si>
    <t>861343001</t>
  </si>
  <si>
    <t>26361213</t>
  </si>
  <si>
    <t>ОАО "ЗСЭСС"</t>
  </si>
  <si>
    <t>8602060876</t>
  </si>
  <si>
    <t>26361214</t>
  </si>
  <si>
    <t>ОАО "Завод промстройдеталей"</t>
  </si>
  <si>
    <t>8602061069</t>
  </si>
  <si>
    <t>26361256</t>
  </si>
  <si>
    <t>ОАО "Игримречтранс"</t>
  </si>
  <si>
    <t>8613000220</t>
  </si>
  <si>
    <t>26361264</t>
  </si>
  <si>
    <t>ОАО "Кондинский комплексный лесопромышленный комбинат"</t>
  </si>
  <si>
    <t>8616000203</t>
  </si>
  <si>
    <t>26361193</t>
  </si>
  <si>
    <t>ОАО "Обьгаз"</t>
  </si>
  <si>
    <t>8601014059</t>
  </si>
  <si>
    <t>26450695</t>
  </si>
  <si>
    <t>ОАО "Половинкинское жилищно-коммунальное хозяйство"</t>
  </si>
  <si>
    <t>8616010716</t>
  </si>
  <si>
    <t>14-08-2009 00:00:00</t>
  </si>
  <si>
    <t>28145713</t>
  </si>
  <si>
    <t>ОАО "РН-Нижневартовск"</t>
  </si>
  <si>
    <t>8620011857</t>
  </si>
  <si>
    <t>27507367</t>
  </si>
  <si>
    <t>ОАО "Ростелеком" Ханты-Мансийский филиал</t>
  </si>
  <si>
    <t>7707049388</t>
  </si>
  <si>
    <t>860143001</t>
  </si>
  <si>
    <t>26360341</t>
  </si>
  <si>
    <t>ОАО "Сибнефтепровод" Тобольское УМН</t>
  </si>
  <si>
    <t>26431624</t>
  </si>
  <si>
    <t>ОАО "Советские коммунальные системы"</t>
  </si>
  <si>
    <t>8622015367</t>
  </si>
  <si>
    <t>29-07-2008 00:00:00</t>
  </si>
  <si>
    <t>26454451</t>
  </si>
  <si>
    <t>ОАО "Спецнефтегазстрой"</t>
  </si>
  <si>
    <t>8602060812</t>
  </si>
  <si>
    <t>26429494</t>
  </si>
  <si>
    <t>ОАО "Сургутстройтрест"</t>
  </si>
  <si>
    <t>8602045765</t>
  </si>
  <si>
    <t>26450708</t>
  </si>
  <si>
    <t>ОАО "Теплоэнергия"</t>
  </si>
  <si>
    <t>8616010755</t>
  </si>
  <si>
    <t>26-10-2009 00:00:00</t>
  </si>
  <si>
    <t>26359236</t>
  </si>
  <si>
    <t>ОАО "Уралсвязьинформ"</t>
  </si>
  <si>
    <t>5902183094</t>
  </si>
  <si>
    <t>860102001</t>
  </si>
  <si>
    <t>26360365</t>
  </si>
  <si>
    <t>ОАО "Уральская теплосетевая компания"</t>
  </si>
  <si>
    <t>720301002</t>
  </si>
  <si>
    <t>26361231</t>
  </si>
  <si>
    <t>ОАО "Югансктранстеплосервис"</t>
  </si>
  <si>
    <t>8604028268</t>
  </si>
  <si>
    <t>26645319</t>
  </si>
  <si>
    <t>ОАО "Югорская Коммунальная Эксплуатирующая Компания-Нягань"</t>
  </si>
  <si>
    <t>8610024568</t>
  </si>
  <si>
    <t>26431142</t>
  </si>
  <si>
    <t>ООО "АКЦЕНТ"</t>
  </si>
  <si>
    <t>8601031946</t>
  </si>
  <si>
    <t>26423535</t>
  </si>
  <si>
    <t>ООО "Авангард-Коммунальник"</t>
  </si>
  <si>
    <t>8619014170</t>
  </si>
  <si>
    <t>26361261</t>
  </si>
  <si>
    <t>ООО "Аэропорт Советский"</t>
  </si>
  <si>
    <t>8615001243</t>
  </si>
  <si>
    <t>23-06-1999 00:00:00</t>
  </si>
  <si>
    <t>30942075</t>
  </si>
  <si>
    <t>ООО "Башнефть-Добыча"</t>
  </si>
  <si>
    <t>0277106840</t>
  </si>
  <si>
    <t>025250001</t>
  </si>
  <si>
    <t>01-01-2018 00:00:00</t>
  </si>
  <si>
    <t>26361228</t>
  </si>
  <si>
    <t>ООО "Белозерный газоперерабатывающий комплекс"</t>
  </si>
  <si>
    <t>8603138733</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</si>
  <si>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</si>
  <si>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</si>
  <si>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</si>
  <si>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</si>
  <si>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</si>
  <si>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</si>
  <si>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</si>
  <si>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</si>
  <si>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</si>
  <si>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26550525</t>
  </si>
  <si>
    <t>ООО "Газпром Трансгаз Югорск" Комсомольское ЛПУ</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</si>
  <si>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</si>
  <si>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</si>
  <si>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</si>
  <si>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</si>
  <si>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</si>
  <si>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</si>
  <si>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</si>
  <si>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</si>
  <si>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</si>
  <si>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</si>
  <si>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</si>
  <si>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</si>
  <si>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</si>
  <si>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</si>
  <si>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</si>
  <si>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</si>
  <si>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</si>
  <si>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</si>
  <si>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</si>
  <si>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</si>
  <si>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</si>
  <si>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</si>
  <si>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</si>
  <si>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</si>
  <si>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</si>
  <si>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</si>
  <si>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</si>
  <si>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</si>
  <si>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</si>
  <si>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</si>
  <si>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</si>
  <si>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</si>
  <si>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</si>
  <si>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</si>
  <si>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</si>
  <si>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</si>
  <si>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</si>
  <si>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26650067</t>
  </si>
  <si>
    <t>ООО "Газпром трансгаз Югорск"</t>
  </si>
  <si>
    <t>26427611</t>
  </si>
  <si>
    <t>ООО "Горводоканал"</t>
  </si>
  <si>
    <t>8608053709</t>
  </si>
  <si>
    <t>11-02-2009 00:00:00</t>
  </si>
  <si>
    <t>26860169</t>
  </si>
  <si>
    <t>ООО "Гостиный двор"</t>
  </si>
  <si>
    <t>8603172163</t>
  </si>
  <si>
    <t>27887494</t>
  </si>
  <si>
    <t>ООО "Жилкомсервис"</t>
  </si>
  <si>
    <t>8616011621</t>
  </si>
  <si>
    <t>26426908</t>
  </si>
  <si>
    <t>ООО "Жилье плюс"</t>
  </si>
  <si>
    <t>8605019932</t>
  </si>
  <si>
    <t>28453800</t>
  </si>
  <si>
    <t>ООО "КарьерАвтоСтрой"</t>
  </si>
  <si>
    <t>8620013533</t>
  </si>
  <si>
    <t>26423761</t>
  </si>
  <si>
    <t>ООО "Коммунальник"</t>
  </si>
  <si>
    <t>8603118141</t>
  </si>
  <si>
    <t>26454986</t>
  </si>
  <si>
    <t>ООО "Комплекс Коммунальных Платежей"</t>
  </si>
  <si>
    <t>8616010628</t>
  </si>
  <si>
    <t>04-06-2009 00:00:00</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</si>
  <si>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</si>
  <si>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</si>
  <si>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</si>
  <si>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</si>
  <si>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</si>
  <si>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</si>
  <si>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</si>
  <si>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</si>
  <si>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</si>
  <si>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</si>
  <si>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</si>
  <si>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</si>
  <si>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</si>
  <si>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</si>
  <si>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</si>
  <si>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26361308</t>
  </si>
  <si>
    <t>ООО "Лесопильные заводы Югры"</t>
  </si>
  <si>
    <t>8622011210</t>
  </si>
  <si>
    <t>26423559</t>
  </si>
  <si>
    <t>ООО "Лесопромышленная компания МДФ"</t>
  </si>
  <si>
    <t>8616007505</t>
  </si>
  <si>
    <t>27592371</t>
  </si>
  <si>
    <t>ООО "МПО"Талинка"</t>
  </si>
  <si>
    <t>8610015563</t>
  </si>
  <si>
    <t>25-01-2012 00:00:00</t>
  </si>
  <si>
    <t>27099960</t>
  </si>
  <si>
    <t>ООО "Независимая инновационная компания"</t>
  </si>
  <si>
    <t>7202157110</t>
  </si>
  <si>
    <t>26361227</t>
  </si>
  <si>
    <t>ООО "Нижневартовский газоперерабатывающий комплекс"</t>
  </si>
  <si>
    <t>8603138726</t>
  </si>
  <si>
    <t>27565882</t>
  </si>
  <si>
    <t>ООО "Няганьгазпереработка"</t>
  </si>
  <si>
    <t>8610012450</t>
  </si>
  <si>
    <t>26534315</t>
  </si>
  <si>
    <t>ООО "Няганьгоргаз"</t>
  </si>
  <si>
    <t>8610014094</t>
  </si>
  <si>
    <t>01-12-2009 00:00:00</t>
  </si>
  <si>
    <t>26534193</t>
  </si>
  <si>
    <t>ООО "Правдинская геологоразведочная экспедиция"</t>
  </si>
  <si>
    <t>8618005856</t>
  </si>
  <si>
    <t>01-01-2010 00:00:00</t>
  </si>
  <si>
    <t>28818755</t>
  </si>
  <si>
    <t>ООО "Премиум"</t>
  </si>
  <si>
    <t>8605025816</t>
  </si>
  <si>
    <t>30855120</t>
  </si>
  <si>
    <t>ООО "ПриобьСтройГарант"</t>
  </si>
  <si>
    <t>8614000871</t>
  </si>
  <si>
    <t>26361191</t>
  </si>
  <si>
    <t>ООО "Производственно-бытовое управление"</t>
  </si>
  <si>
    <t>8609017830</t>
  </si>
  <si>
    <t>860901001</t>
  </si>
  <si>
    <t>26423583</t>
  </si>
  <si>
    <t>ООО "Промысловик"</t>
  </si>
  <si>
    <t>8619001068</t>
  </si>
  <si>
    <t>26320082</t>
  </si>
  <si>
    <t>ООО "РН - Юганскнефтегаз"</t>
  </si>
  <si>
    <t>8604035473</t>
  </si>
  <si>
    <t>31082003</t>
  </si>
  <si>
    <t>26361249</t>
  </si>
  <si>
    <t>ООО "Росна"</t>
  </si>
  <si>
    <t>8609017439</t>
  </si>
  <si>
    <t>26431725</t>
  </si>
  <si>
    <t>ООО "Русская тепловая компания"</t>
  </si>
  <si>
    <t>8602062560</t>
  </si>
  <si>
    <t>28442473</t>
  </si>
  <si>
    <t>ООО "СК Сибирь"</t>
  </si>
  <si>
    <t>8616011780</t>
  </si>
  <si>
    <t>26813690</t>
  </si>
  <si>
    <t>ООО "Светловское коммунально-эксплуатационное управление"</t>
  </si>
  <si>
    <t>8613007112</t>
  </si>
  <si>
    <t>18-11-2010 00:00:00</t>
  </si>
  <si>
    <t>28457110</t>
  </si>
  <si>
    <t>ООО "Северный дом"</t>
  </si>
  <si>
    <t>8601047512</t>
  </si>
  <si>
    <t>26646153</t>
  </si>
  <si>
    <t>ООО "Северо-Западная Тепловая Компания"</t>
  </si>
  <si>
    <t>8602160856</t>
  </si>
  <si>
    <t>26431928</t>
  </si>
  <si>
    <t>ООО "Северстрой"</t>
  </si>
  <si>
    <t>8606009983</t>
  </si>
  <si>
    <t>10-03-2009 00:00:00</t>
  </si>
  <si>
    <t>27099908</t>
  </si>
  <si>
    <t>ООО "СервисКомфорт"</t>
  </si>
  <si>
    <t>8619015092</t>
  </si>
  <si>
    <t>26576346</t>
  </si>
  <si>
    <t>ООО "Сервисное предприятие "Нижневартовсктеплонефть"</t>
  </si>
  <si>
    <t>8603131921</t>
  </si>
  <si>
    <t>26423753</t>
  </si>
  <si>
    <t>ООО "Сибирь"</t>
  </si>
  <si>
    <t>8619010425</t>
  </si>
  <si>
    <t>28453760</t>
  </si>
  <si>
    <t>ООО "Сибпромстрой № 18"</t>
  </si>
  <si>
    <t>8602248081</t>
  </si>
  <si>
    <t>15-01-2014 00:00:00</t>
  </si>
  <si>
    <t>26455008</t>
  </si>
  <si>
    <t>ООО "Спектр-Л"</t>
  </si>
  <si>
    <t>8616008428</t>
  </si>
  <si>
    <t>05-08-2005 00:00:00</t>
  </si>
  <si>
    <t>26361236</t>
  </si>
  <si>
    <t>ООО "СпецТеплоСервис"</t>
  </si>
  <si>
    <t>8605019890</t>
  </si>
  <si>
    <t>26361278</t>
  </si>
  <si>
    <t>ООО "Сургутмебель"</t>
  </si>
  <si>
    <t>8617013396</t>
  </si>
  <si>
    <t>26454497</t>
  </si>
  <si>
    <t>ООО "Сургутсервис"</t>
  </si>
  <si>
    <t>8602004173</t>
  </si>
  <si>
    <t>26522796</t>
  </si>
  <si>
    <t>ООО "Сургутские городские электрические сети"</t>
  </si>
  <si>
    <t>8602015464</t>
  </si>
  <si>
    <t>26431963</t>
  </si>
  <si>
    <t>ООО "ТВС-сервис"</t>
  </si>
  <si>
    <t>8602137279</t>
  </si>
  <si>
    <t>27871996</t>
  </si>
  <si>
    <t>ООО "ТНК ВИТА ПЛЮС"</t>
  </si>
  <si>
    <t>8616011212</t>
  </si>
  <si>
    <t>26361235</t>
  </si>
  <si>
    <t>ООО "ТеплоНефть"</t>
  </si>
  <si>
    <t>8605016882</t>
  </si>
  <si>
    <t>26422679</t>
  </si>
  <si>
    <t>ООО "Тепловик 2"</t>
  </si>
  <si>
    <t>8619014042</t>
  </si>
  <si>
    <t>26361284</t>
  </si>
  <si>
    <t>ООО "Тепловик"</t>
  </si>
  <si>
    <t>8619011242</t>
  </si>
  <si>
    <t>30856313</t>
  </si>
  <si>
    <t>ООО "Теплосети Саранпауль"</t>
  </si>
  <si>
    <t>8613002682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</si>
  <si>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</si>
  <si>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</si>
  <si>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</si>
  <si>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</si>
  <si>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</si>
  <si>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</si>
  <si>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</si>
  <si>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</si>
  <si>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</si>
  <si>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</si>
  <si>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26448793</t>
  </si>
  <si>
    <t>ООО "Управление коммунальными системами ХМАО"</t>
  </si>
  <si>
    <t>8601026174</t>
  </si>
  <si>
    <t>26361232</t>
  </si>
  <si>
    <t>ООО "Феникс-АТ"</t>
  </si>
  <si>
    <t>8604032627</t>
  </si>
  <si>
    <t>26647089</t>
  </si>
  <si>
    <t>ООО "ЭКСПЕРТ"</t>
  </si>
  <si>
    <t>8606011750</t>
  </si>
  <si>
    <t>26360937</t>
  </si>
  <si>
    <t>ООО "Экогаз"</t>
  </si>
  <si>
    <t>7705097241</t>
  </si>
  <si>
    <t>26361220</t>
  </si>
  <si>
    <t>ООО "Эколайн"</t>
  </si>
  <si>
    <t>8602222661</t>
  </si>
  <si>
    <t>26360227</t>
  </si>
  <si>
    <t>ООО "Энергонефть Томск"</t>
  </si>
  <si>
    <t>7022010799</t>
  </si>
  <si>
    <t>702201001</t>
  </si>
  <si>
    <t>22-10-2002 00:00:00</t>
  </si>
  <si>
    <t>26361283</t>
  </si>
  <si>
    <t>ООО "ЮГАНСКТЕХНОСЕРВИС"</t>
  </si>
  <si>
    <t>8619009885</t>
  </si>
  <si>
    <t>26649221</t>
  </si>
  <si>
    <t>ООО "ЮКМД"</t>
  </si>
  <si>
    <t>8622014388</t>
  </si>
  <si>
    <t>26361233</t>
  </si>
  <si>
    <t>ООО "ЮНГ-Теплонефть"</t>
  </si>
  <si>
    <t>8604035466</t>
  </si>
  <si>
    <t>26431593</t>
  </si>
  <si>
    <t>ООО "ЮТЭКС"</t>
  </si>
  <si>
    <t>8601030572</t>
  </si>
  <si>
    <t>11-12-2008 00:00:00</t>
  </si>
  <si>
    <t>26361199</t>
  </si>
  <si>
    <t>ООО "Югра-Дом"</t>
  </si>
  <si>
    <t>8601022606</t>
  </si>
  <si>
    <t>26646652</t>
  </si>
  <si>
    <t>ООО "ЮграКомфорт"</t>
  </si>
  <si>
    <t>8619014540</t>
  </si>
  <si>
    <t>26427006</t>
  </si>
  <si>
    <t>ООО "ЮграТеплоГазСтрой"</t>
  </si>
  <si>
    <t>8601026209</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</si>
  <si>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</si>
  <si>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</si>
  <si>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</si>
  <si>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</si>
  <si>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</si>
  <si>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28544764</t>
  </si>
  <si>
    <t>ООО «Перегребнинская эксплуатационная компания»</t>
  </si>
  <si>
    <t>8614009289</t>
  </si>
  <si>
    <t>30479693</t>
  </si>
  <si>
    <t>ООО «Специализированная компания автотехники – база»</t>
  </si>
  <si>
    <t>8602228656</t>
  </si>
  <si>
    <t>30843178</t>
  </si>
  <si>
    <t>ООО «ТЮМЕНЬ- УНИВЕРСАЛ»</t>
  </si>
  <si>
    <t>7203391313</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</si>
  <si>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</si>
  <si>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</si>
  <si>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</si>
  <si>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</si>
  <si>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</si>
  <si>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</si>
  <si>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</si>
  <si>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</si>
  <si>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</si>
  <si>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26764748</t>
  </si>
  <si>
    <t>ООО ПКФ "Юграэнергосбережение"</t>
  </si>
  <si>
    <t>7204057255</t>
  </si>
  <si>
    <t>861202001</t>
  </si>
  <si>
    <t>03-01-2010 00:00:00</t>
  </si>
  <si>
    <t>27887329</t>
  </si>
  <si>
    <t>ООО УК "Сибпроектстройсервис"</t>
  </si>
  <si>
    <t>8602076731</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</si>
  <si>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</si>
  <si>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</si>
  <si>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</si>
  <si>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</si>
  <si>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</si>
  <si>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</si>
  <si>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</si>
  <si>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</si>
  <si>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</si>
  <si>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</si>
  <si>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</si>
  <si>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</si>
  <si>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26361251</t>
  </si>
  <si>
    <t>Общество с ограниченной ответственностью "Многопрофильное производственное объединение "Талинка"</t>
  </si>
  <si>
    <t>8614008609</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</si>
  <si>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</si>
  <si>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</si>
  <si>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</si>
  <si>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</si>
  <si>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</si>
  <si>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</si>
  <si>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</si>
  <si>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</si>
  <si>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</si>
  <si>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30372304</t>
  </si>
  <si>
    <t>Общество с ограниченной ответственностью «Коммунэнерго»</t>
  </si>
  <si>
    <t>8616012079</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</si>
  <si>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</si>
  <si>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</si>
  <si>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</si>
  <si>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</si>
  <si>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</si>
  <si>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</si>
  <si>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</si>
  <si>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</si>
  <si>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</si>
  <si>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</si>
  <si>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</si>
  <si>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</si>
  <si>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</si>
  <si>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</si>
  <si>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</si>
  <si>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</si>
  <si>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</si>
  <si>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</si>
  <si>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</si>
  <si>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30372196</t>
  </si>
  <si>
    <t>Общество с ограниченной ответственностью «СибТрансРесурс»</t>
  </si>
  <si>
    <t>8602261484</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</si>
  <si>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</si>
  <si>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</si>
  <si>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</si>
  <si>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</si>
  <si>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</si>
  <si>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</si>
  <si>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28812460</t>
  </si>
  <si>
    <t>Общество с ограниченной ответственностью «Унъюганская ресурсоснабжающая компания»</t>
  </si>
  <si>
    <t>8614009345</t>
  </si>
  <si>
    <t>29648615</t>
  </si>
  <si>
    <t>Общество с ограниченной ответственностью «ЮграЛес»</t>
  </si>
  <si>
    <t>8618002020</t>
  </si>
  <si>
    <t>14-08-2015 00:00:00</t>
  </si>
  <si>
    <t>30372183</t>
  </si>
  <si>
    <t>Общество с ограниченной ответственностью Управляющая компания «Северо-Западная Тепловая Компания»</t>
  </si>
  <si>
    <t>8602262086</t>
  </si>
  <si>
    <t>26423503</t>
  </si>
  <si>
    <t>Октябрьское муниципальное предприятие жилищно- коммунального хозяйства муниципального образования городское поселение Октябрьское</t>
  </si>
  <si>
    <t>8614000374</t>
  </si>
  <si>
    <t>26423513</t>
  </si>
  <si>
    <t>ПАО "Сургутнефтегаз"</t>
  </si>
  <si>
    <t>8602060555</t>
  </si>
  <si>
    <t>26867636</t>
  </si>
  <si>
    <t>ПАО "Фортум" (Няганская ГРЭС)</t>
  </si>
  <si>
    <t>7203162698</t>
  </si>
  <si>
    <t>861002001</t>
  </si>
  <si>
    <t>15-07-2011 00:00:00</t>
  </si>
  <si>
    <t>27296398</t>
  </si>
  <si>
    <t>ПАО "Юнипро"</t>
  </si>
  <si>
    <t>8602067092</t>
  </si>
  <si>
    <t>26361222</t>
  </si>
  <si>
    <t>ПКФ "СТОР"</t>
  </si>
  <si>
    <t>8603009061</t>
  </si>
  <si>
    <t>26361281</t>
  </si>
  <si>
    <t>Пойковское МУП "Управление тепловодоснабжения"</t>
  </si>
  <si>
    <t>8619005930</t>
  </si>
  <si>
    <t>26423627</t>
  </si>
  <si>
    <t>Районное муниципальное унитарное предприятие "Тепловодоканал"</t>
  </si>
  <si>
    <t>8616009742</t>
  </si>
  <si>
    <t>26361204</t>
  </si>
  <si>
    <t>СГ МУП "Городские тепловые сети"</t>
  </si>
  <si>
    <t>8602017038</t>
  </si>
  <si>
    <t>26361203</t>
  </si>
  <si>
    <t>СГ МУП "Сургутский  хлебозавод"</t>
  </si>
  <si>
    <t>8602015961</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</si>
  <si>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</si>
  <si>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</si>
  <si>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</si>
  <si>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</si>
  <si>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</si>
  <si>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8602257512</t>
  </si>
  <si>
    <t>861743001</t>
  </si>
  <si>
    <t>27430426</t>
  </si>
  <si>
    <t>Специализированный мостовой филиал № 8 ГП ХМАО - Югры "Северавтодор"</t>
  </si>
  <si>
    <t>28038272</t>
  </si>
  <si>
    <t>Специальное управление ООО "ЮГОРСКРЕМСТРОЙГАЗ"</t>
  </si>
  <si>
    <t>8622008948</t>
  </si>
  <si>
    <t>862202004</t>
  </si>
  <si>
    <t>26423489</t>
  </si>
  <si>
    <t>Сургутское городское муниципальное унитарное предприятие "Тепловик"</t>
  </si>
  <si>
    <t>8602001408</t>
  </si>
  <si>
    <t>28977620</t>
  </si>
  <si>
    <t>Тестовая 02 для EXPRESS-19</t>
  </si>
  <si>
    <t>7716186711</t>
  </si>
  <si>
    <t>771601001</t>
  </si>
  <si>
    <t>01-06-2011 00:00:00</t>
  </si>
  <si>
    <t>26361247</t>
  </si>
  <si>
    <t>Унитарное предприятие "Радужныйтеплосеть" МО ХМАО-Югры ГО г.Радужный</t>
  </si>
  <si>
    <t>8609000629</t>
  </si>
  <si>
    <t>26361300</t>
  </si>
  <si>
    <t>Управление по эксплуатации зданий и сооружений ООО "Газпром Трансгаз Югорск"</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</si>
  <si>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</si>
  <si>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</si>
  <si>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</si>
  <si>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</si>
  <si>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</si>
  <si>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26591891</t>
  </si>
  <si>
    <t>Филиал №1 Пойковского муниципального унитарного предприятия "Управление тепловодоснабжения"</t>
  </si>
  <si>
    <t>861943001</t>
  </si>
  <si>
    <t>26361205</t>
  </si>
  <si>
    <t>Филиал №5 АО "ГК "СЕВЕРАВТОДОР"</t>
  </si>
  <si>
    <t>860101002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</si>
  <si>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</si>
  <si>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</si>
  <si>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</si>
  <si>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</si>
  <si>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</si>
  <si>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</si>
  <si>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</si>
  <si>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</si>
  <si>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</si>
  <si>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28453788</t>
  </si>
  <si>
    <t>Филиал ООО "СИБУР ГЕОСИНТ" в г. Сургут</t>
  </si>
  <si>
    <t>6324015833</t>
  </si>
  <si>
    <t>772701001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</si>
  <si>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</si>
  <si>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</si>
  <si>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</si>
  <si>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</si>
  <si>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</si>
  <si>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</si>
  <si>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</si>
  <si>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</si>
  <si>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</si>
  <si>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</si>
  <si>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</si>
  <si>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</si>
  <si>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</si>
  <si>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28856006</t>
  </si>
  <si>
    <t>акционерное общество "Юграавиа"</t>
  </si>
  <si>
    <t>8601053210</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</si>
  <si>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</si>
  <si>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</si>
  <si>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</si>
  <si>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</si>
  <si>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</si>
  <si>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</si>
  <si>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</si>
  <si>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</si>
  <si>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</si>
  <si>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</si>
  <si>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</si>
  <si>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</si>
  <si>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WARM</t>
  </si>
  <si>
    <t>30.04.2019</t>
  </si>
  <si>
    <t>28.04.2018</t>
  </si>
  <si>
    <t>05-866</t>
  </si>
  <si>
    <t>05-1215</t>
  </si>
  <si>
    <t>628456, Тюменская область, Ханты-Мансийский автономный округ - Югра, Сургутский район, городское поселение Федоровский, улица Пионерная 34 А</t>
  </si>
  <si>
    <t>Кудрявцев Алексей Юрьевич</t>
  </si>
  <si>
    <t>Шабалина Ирина Михайловна</t>
  </si>
  <si>
    <t>Начальник планово-экономического отдела</t>
  </si>
  <si>
    <t>83462416712</t>
  </si>
  <si>
    <t>refer@fjkh.ru</t>
  </si>
  <si>
    <t>О</t>
  </si>
  <si>
    <t>Сургутский муниципальный район, Федоровский (71826165);</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</si>
  <si>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</si>
  <si>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t>
  </si>
  <si>
    <t>Централизованная система теплоснабжения</t>
  </si>
  <si>
    <t>30.06.2020</t>
  </si>
  <si>
    <t>01.07.2020</t>
  </si>
  <si>
    <t>31.12.2020</t>
  </si>
  <si>
    <t>01.01.2021</t>
  </si>
  <si>
    <t>30.06.2021</t>
  </si>
  <si>
    <t>01.07.2021</t>
  </si>
  <si>
    <t>31.12.2021</t>
  </si>
  <si>
    <t>01.01.2022</t>
  </si>
  <si>
    <t>30.06.2022</t>
  </si>
  <si>
    <t>01.07.2022</t>
  </si>
  <si>
    <t>31.12.2022</t>
  </si>
  <si>
    <t>01.01.2023</t>
  </si>
  <si>
    <t>30.06.2023</t>
  </si>
  <si>
    <t>01.07.2023</t>
  </si>
  <si>
    <t>отсутствует</t>
  </si>
  <si>
    <t>https://portal.eias.ru/Portal/DownloadPage.aspx?type=12&amp;guid=c0023555-3586-4c70-8616-3086acda3ec1</t>
  </si>
  <si>
    <t>Приказ РСТ ХМАО-Югры № 72-нп от 04.12.2018</t>
  </si>
  <si>
    <t>https://zakupki.gov.ru/223/clause/private/order-clause/search.html</t>
  </si>
  <si>
    <t>МУП "Федоровское ЖКХ" осуществляет деятельность в рамках 44-ФЗ от 05.04.2013г.</t>
  </si>
  <si>
    <t>План закупок размещен на официальном сайте</t>
  </si>
  <si>
    <t xml:space="preserve">Информация о проведении торгов по Федеральному закону от 05.04.2013 № 44-ФЗ «О контрактной системе в сфере закупок товаров, работ, услуг для обеспечения муниципальных нужд» (документация, извещение и протоколы) размещена на сайте </t>
  </si>
  <si>
    <t>http://zakupki.gov.ru/epz/contract/quicksearch/search.html</t>
  </si>
  <si>
    <t>Положение о закупках разработано в рамках 223-ФЗ от 18.07.2011г утверждено приказом МУП "Федоровское ЖКХ" №95 от 01.02.2019г размещено на официальном сайте zakupki.gov.ru</t>
  </si>
  <si>
    <t>zakupki.gov.ru</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</si>
  <si>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</si>
  <si>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</si>
  <si>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05.06.2019 19:44:04</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</si>
</sst>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49" fontId="6" fillId="11" borderId="13" xfId="53"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70</xdr:col>
      <xdr:colOff>38100</xdr:colOff>
      <xdr:row>27</xdr:row>
      <xdr:rowOff>0</xdr:rowOff>
    </xdr:from>
    <xdr:to>
      <xdr:col>70</xdr:col>
      <xdr:colOff>228600</xdr:colOff>
      <xdr:row>27</xdr:row>
      <xdr:rowOff>190500</xdr:rowOff>
    </xdr:to>
    <xdr:grpSp>
      <xdr:nvGrpSpPr>
        <xdr:cNvPr id="4" name="shCalendar" hidden="1"/>
        <xdr:cNvGrpSpPr>
          <a:grpSpLocks/>
        </xdr:cNvGrpSpPr>
      </xdr:nvGrpSpPr>
      <xdr:grpSpPr bwMode="auto">
        <a:xfrm>
          <a:off x="38938200" y="66579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9</xdr:col>
      <xdr:colOff>38100</xdr:colOff>
      <xdr:row>36</xdr:row>
      <xdr:rowOff>0</xdr:rowOff>
    </xdr:from>
    <xdr:ext cx="190500" cy="190500"/>
    <xdr:grpSp>
      <xdr:nvGrpSpPr>
        <xdr:cNvPr id="7" name="shCalendar" hidden="1"/>
        <xdr:cNvGrpSpPr>
          <a:grpSpLocks/>
        </xdr:cNvGrpSpPr>
      </xdr:nvGrpSpPr>
      <xdr:grpSpPr bwMode="auto">
        <a:xfrm>
          <a:off x="8010525" y="1029652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76117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9" width="10.5703125" style="552"/>
    <col min="30" max="249" width="10.5703125" style="491"/>
    <col min="250" max="257" width="0" style="491" hidden="1" customWidth="1"/>
    <col min="258" max="258" width="3.7109375" style="491" customWidth="1"/>
    <col min="259" max="259" width="3.85546875" style="491" customWidth="1"/>
    <col min="260" max="260" width="3.7109375" style="491" customWidth="1"/>
    <col min="261" max="261" width="12.7109375" style="491" customWidth="1"/>
    <col min="262" max="262" width="52.7109375" style="491" customWidth="1"/>
    <col min="263" max="266" width="0" style="491" hidden="1" customWidth="1"/>
    <col min="267" max="267" width="12.28515625" style="491" customWidth="1"/>
    <col min="268" max="268" width="6.42578125" style="491" customWidth="1"/>
    <col min="269" max="269" width="12.28515625" style="491" customWidth="1"/>
    <col min="270" max="270" width="0" style="491" hidden="1" customWidth="1"/>
    <col min="271" max="271" width="3.7109375" style="491" customWidth="1"/>
    <col min="272" max="272" width="11.140625" style="491" bestFit="1" customWidth="1"/>
    <col min="273" max="274" width="10.5703125" style="491"/>
    <col min="275" max="275" width="11.140625" style="491" customWidth="1"/>
    <col min="276" max="505" width="10.5703125" style="491"/>
    <col min="506" max="513" width="0" style="491" hidden="1" customWidth="1"/>
    <col min="514" max="514" width="3.7109375" style="491" customWidth="1"/>
    <col min="515" max="515" width="3.85546875" style="491" customWidth="1"/>
    <col min="516" max="516" width="3.7109375" style="491" customWidth="1"/>
    <col min="517" max="517" width="12.7109375" style="491" customWidth="1"/>
    <col min="518" max="518" width="52.7109375" style="491" customWidth="1"/>
    <col min="519" max="522" width="0" style="491" hidden="1" customWidth="1"/>
    <col min="523" max="523" width="12.28515625" style="491" customWidth="1"/>
    <col min="524" max="524" width="6.42578125" style="491" customWidth="1"/>
    <col min="525" max="525" width="12.28515625" style="491" customWidth="1"/>
    <col min="526" max="526" width="0" style="491" hidden="1" customWidth="1"/>
    <col min="527" max="527" width="3.7109375" style="491" customWidth="1"/>
    <col min="528" max="528" width="11.140625" style="491" bestFit="1" customWidth="1"/>
    <col min="529" max="530" width="10.5703125" style="491"/>
    <col min="531" max="531" width="11.140625" style="491" customWidth="1"/>
    <col min="532" max="761" width="10.5703125" style="491"/>
    <col min="762" max="769" width="0" style="491" hidden="1" customWidth="1"/>
    <col min="770" max="770" width="3.7109375" style="491" customWidth="1"/>
    <col min="771" max="771" width="3.85546875" style="491" customWidth="1"/>
    <col min="772" max="772" width="3.7109375" style="491" customWidth="1"/>
    <col min="773" max="773" width="12.7109375" style="491" customWidth="1"/>
    <col min="774" max="774" width="52.7109375" style="491" customWidth="1"/>
    <col min="775" max="778" width="0" style="491" hidden="1" customWidth="1"/>
    <col min="779" max="779" width="12.28515625" style="491" customWidth="1"/>
    <col min="780" max="780" width="6.42578125" style="491" customWidth="1"/>
    <col min="781" max="781" width="12.28515625" style="491" customWidth="1"/>
    <col min="782" max="782" width="0" style="491" hidden="1" customWidth="1"/>
    <col min="783" max="783" width="3.7109375" style="491" customWidth="1"/>
    <col min="784" max="784" width="11.140625" style="491" bestFit="1" customWidth="1"/>
    <col min="785" max="786" width="10.5703125" style="491"/>
    <col min="787" max="787" width="11.140625" style="491" customWidth="1"/>
    <col min="788" max="1017" width="10.5703125" style="491"/>
    <col min="1018" max="1025" width="0" style="491" hidden="1" customWidth="1"/>
    <col min="1026" max="1026" width="3.7109375" style="491" customWidth="1"/>
    <col min="1027" max="1027" width="3.85546875" style="491" customWidth="1"/>
    <col min="1028" max="1028" width="3.7109375" style="491" customWidth="1"/>
    <col min="1029" max="1029" width="12.7109375" style="491" customWidth="1"/>
    <col min="1030" max="1030" width="52.7109375" style="491" customWidth="1"/>
    <col min="1031" max="1034" width="0" style="491" hidden="1" customWidth="1"/>
    <col min="1035" max="1035" width="12.28515625" style="491" customWidth="1"/>
    <col min="1036" max="1036" width="6.42578125" style="491" customWidth="1"/>
    <col min="1037" max="1037" width="12.28515625" style="491" customWidth="1"/>
    <col min="1038" max="1038" width="0" style="491" hidden="1" customWidth="1"/>
    <col min="1039" max="1039" width="3.7109375" style="491" customWidth="1"/>
    <col min="1040" max="1040" width="11.140625" style="491" bestFit="1" customWidth="1"/>
    <col min="1041" max="1042" width="10.5703125" style="491"/>
    <col min="1043" max="1043" width="11.140625" style="491" customWidth="1"/>
    <col min="1044" max="1273" width="10.5703125" style="491"/>
    <col min="1274" max="1281" width="0" style="491" hidden="1" customWidth="1"/>
    <col min="1282" max="1282" width="3.7109375" style="491" customWidth="1"/>
    <col min="1283" max="1283" width="3.85546875" style="491" customWidth="1"/>
    <col min="1284" max="1284" width="3.7109375" style="491" customWidth="1"/>
    <col min="1285" max="1285" width="12.7109375" style="491" customWidth="1"/>
    <col min="1286" max="1286" width="52.7109375" style="491" customWidth="1"/>
    <col min="1287" max="1290" width="0" style="491" hidden="1" customWidth="1"/>
    <col min="1291" max="1291" width="12.28515625" style="491" customWidth="1"/>
    <col min="1292" max="1292" width="6.42578125" style="491" customWidth="1"/>
    <col min="1293" max="1293" width="12.28515625" style="491" customWidth="1"/>
    <col min="1294" max="1294" width="0" style="491" hidden="1" customWidth="1"/>
    <col min="1295" max="1295" width="3.7109375" style="491" customWidth="1"/>
    <col min="1296" max="1296" width="11.140625" style="491" bestFit="1" customWidth="1"/>
    <col min="1297" max="1298" width="10.5703125" style="491"/>
    <col min="1299" max="1299" width="11.140625" style="491" customWidth="1"/>
    <col min="1300" max="1529" width="10.5703125" style="491"/>
    <col min="1530" max="1537" width="0" style="491" hidden="1" customWidth="1"/>
    <col min="1538" max="1538" width="3.7109375" style="491" customWidth="1"/>
    <col min="1539" max="1539" width="3.85546875" style="491" customWidth="1"/>
    <col min="1540" max="1540" width="3.7109375" style="491" customWidth="1"/>
    <col min="1541" max="1541" width="12.7109375" style="491" customWidth="1"/>
    <col min="1542" max="1542" width="52.7109375" style="491" customWidth="1"/>
    <col min="1543" max="1546" width="0" style="491" hidden="1" customWidth="1"/>
    <col min="1547" max="1547" width="12.28515625" style="491" customWidth="1"/>
    <col min="1548" max="1548" width="6.42578125" style="491" customWidth="1"/>
    <col min="1549" max="1549" width="12.28515625" style="491" customWidth="1"/>
    <col min="1550" max="1550" width="0" style="491" hidden="1" customWidth="1"/>
    <col min="1551" max="1551" width="3.7109375" style="491" customWidth="1"/>
    <col min="1552" max="1552" width="11.140625" style="491" bestFit="1" customWidth="1"/>
    <col min="1553" max="1554" width="10.5703125" style="491"/>
    <col min="1555" max="1555" width="11.140625" style="491" customWidth="1"/>
    <col min="1556" max="1785" width="10.5703125" style="491"/>
    <col min="1786" max="1793" width="0" style="491" hidden="1" customWidth="1"/>
    <col min="1794" max="1794" width="3.7109375" style="491" customWidth="1"/>
    <col min="1795" max="1795" width="3.85546875" style="491" customWidth="1"/>
    <col min="1796" max="1796" width="3.7109375" style="491" customWidth="1"/>
    <col min="1797" max="1797" width="12.7109375" style="491" customWidth="1"/>
    <col min="1798" max="1798" width="52.7109375" style="491" customWidth="1"/>
    <col min="1799" max="1802" width="0" style="491" hidden="1" customWidth="1"/>
    <col min="1803" max="1803" width="12.28515625" style="491" customWidth="1"/>
    <col min="1804" max="1804" width="6.42578125" style="491" customWidth="1"/>
    <col min="1805" max="1805" width="12.28515625" style="491" customWidth="1"/>
    <col min="1806" max="1806" width="0" style="491" hidden="1" customWidth="1"/>
    <col min="1807" max="1807" width="3.7109375" style="491" customWidth="1"/>
    <col min="1808" max="1808" width="11.140625" style="491" bestFit="1" customWidth="1"/>
    <col min="1809" max="1810" width="10.5703125" style="491"/>
    <col min="1811" max="1811" width="11.140625" style="491" customWidth="1"/>
    <col min="1812" max="2041" width="10.5703125" style="491"/>
    <col min="2042" max="2049" width="0" style="491" hidden="1" customWidth="1"/>
    <col min="2050" max="2050" width="3.7109375" style="491" customWidth="1"/>
    <col min="2051" max="2051" width="3.85546875" style="491" customWidth="1"/>
    <col min="2052" max="2052" width="3.7109375" style="491" customWidth="1"/>
    <col min="2053" max="2053" width="12.7109375" style="491" customWidth="1"/>
    <col min="2054" max="2054" width="52.7109375" style="491" customWidth="1"/>
    <col min="2055" max="2058" width="0" style="491" hidden="1" customWidth="1"/>
    <col min="2059" max="2059" width="12.28515625" style="491" customWidth="1"/>
    <col min="2060" max="2060" width="6.42578125" style="491" customWidth="1"/>
    <col min="2061" max="2061" width="12.28515625" style="491" customWidth="1"/>
    <col min="2062" max="2062" width="0" style="491" hidden="1" customWidth="1"/>
    <col min="2063" max="2063" width="3.7109375" style="491" customWidth="1"/>
    <col min="2064" max="2064" width="11.140625" style="491" bestFit="1" customWidth="1"/>
    <col min="2065" max="2066" width="10.5703125" style="491"/>
    <col min="2067" max="2067" width="11.140625" style="491" customWidth="1"/>
    <col min="2068" max="2297" width="10.5703125" style="491"/>
    <col min="2298" max="2305" width="0" style="491" hidden="1" customWidth="1"/>
    <col min="2306" max="2306" width="3.7109375" style="491" customWidth="1"/>
    <col min="2307" max="2307" width="3.85546875" style="491" customWidth="1"/>
    <col min="2308" max="2308" width="3.7109375" style="491" customWidth="1"/>
    <col min="2309" max="2309" width="12.7109375" style="491" customWidth="1"/>
    <col min="2310" max="2310" width="52.7109375" style="491" customWidth="1"/>
    <col min="2311" max="2314" width="0" style="491" hidden="1" customWidth="1"/>
    <col min="2315" max="2315" width="12.28515625" style="491" customWidth="1"/>
    <col min="2316" max="2316" width="6.42578125" style="491" customWidth="1"/>
    <col min="2317" max="2317" width="12.28515625" style="491" customWidth="1"/>
    <col min="2318" max="2318" width="0" style="491" hidden="1" customWidth="1"/>
    <col min="2319" max="2319" width="3.7109375" style="491" customWidth="1"/>
    <col min="2320" max="2320" width="11.140625" style="491" bestFit="1" customWidth="1"/>
    <col min="2321" max="2322" width="10.5703125" style="491"/>
    <col min="2323" max="2323" width="11.140625" style="491" customWidth="1"/>
    <col min="2324" max="2553" width="10.5703125" style="491"/>
    <col min="2554" max="2561" width="0" style="491" hidden="1" customWidth="1"/>
    <col min="2562" max="2562" width="3.7109375" style="491" customWidth="1"/>
    <col min="2563" max="2563" width="3.85546875" style="491" customWidth="1"/>
    <col min="2564" max="2564" width="3.7109375" style="491" customWidth="1"/>
    <col min="2565" max="2565" width="12.7109375" style="491" customWidth="1"/>
    <col min="2566" max="2566" width="52.7109375" style="491" customWidth="1"/>
    <col min="2567" max="2570" width="0" style="491" hidden="1" customWidth="1"/>
    <col min="2571" max="2571" width="12.28515625" style="491" customWidth="1"/>
    <col min="2572" max="2572" width="6.42578125" style="491" customWidth="1"/>
    <col min="2573" max="2573" width="12.28515625" style="491" customWidth="1"/>
    <col min="2574" max="2574" width="0" style="491" hidden="1" customWidth="1"/>
    <col min="2575" max="2575" width="3.7109375" style="491" customWidth="1"/>
    <col min="2576" max="2576" width="11.140625" style="491" bestFit="1" customWidth="1"/>
    <col min="2577" max="2578" width="10.5703125" style="491"/>
    <col min="2579" max="2579" width="11.140625" style="491" customWidth="1"/>
    <col min="2580" max="2809" width="10.5703125" style="491"/>
    <col min="2810" max="2817" width="0" style="491" hidden="1" customWidth="1"/>
    <col min="2818" max="2818" width="3.7109375" style="491" customWidth="1"/>
    <col min="2819" max="2819" width="3.85546875" style="491" customWidth="1"/>
    <col min="2820" max="2820" width="3.7109375" style="491" customWidth="1"/>
    <col min="2821" max="2821" width="12.7109375" style="491" customWidth="1"/>
    <col min="2822" max="2822" width="52.7109375" style="491" customWidth="1"/>
    <col min="2823" max="2826" width="0" style="491" hidden="1" customWidth="1"/>
    <col min="2827" max="2827" width="12.28515625" style="491" customWidth="1"/>
    <col min="2828" max="2828" width="6.42578125" style="491" customWidth="1"/>
    <col min="2829" max="2829" width="12.28515625" style="491" customWidth="1"/>
    <col min="2830" max="2830" width="0" style="491" hidden="1" customWidth="1"/>
    <col min="2831" max="2831" width="3.7109375" style="491" customWidth="1"/>
    <col min="2832" max="2832" width="11.140625" style="491" bestFit="1" customWidth="1"/>
    <col min="2833" max="2834" width="10.5703125" style="491"/>
    <col min="2835" max="2835" width="11.140625" style="491" customWidth="1"/>
    <col min="2836" max="3065" width="10.5703125" style="491"/>
    <col min="3066" max="3073" width="0" style="491" hidden="1" customWidth="1"/>
    <col min="3074" max="3074" width="3.7109375" style="491" customWidth="1"/>
    <col min="3075" max="3075" width="3.85546875" style="491" customWidth="1"/>
    <col min="3076" max="3076" width="3.7109375" style="491" customWidth="1"/>
    <col min="3077" max="3077" width="12.7109375" style="491" customWidth="1"/>
    <col min="3078" max="3078" width="52.7109375" style="491" customWidth="1"/>
    <col min="3079" max="3082" width="0" style="491" hidden="1" customWidth="1"/>
    <col min="3083" max="3083" width="12.28515625" style="491" customWidth="1"/>
    <col min="3084" max="3084" width="6.42578125" style="491" customWidth="1"/>
    <col min="3085" max="3085" width="12.28515625" style="491" customWidth="1"/>
    <col min="3086" max="3086" width="0" style="491" hidden="1" customWidth="1"/>
    <col min="3087" max="3087" width="3.7109375" style="491" customWidth="1"/>
    <col min="3088" max="3088" width="11.140625" style="491" bestFit="1" customWidth="1"/>
    <col min="3089" max="3090" width="10.5703125" style="491"/>
    <col min="3091" max="3091" width="11.140625" style="491" customWidth="1"/>
    <col min="3092" max="3321" width="10.5703125" style="491"/>
    <col min="3322" max="3329" width="0" style="491" hidden="1" customWidth="1"/>
    <col min="3330" max="3330" width="3.7109375" style="491" customWidth="1"/>
    <col min="3331" max="3331" width="3.85546875" style="491" customWidth="1"/>
    <col min="3332" max="3332" width="3.7109375" style="491" customWidth="1"/>
    <col min="3333" max="3333" width="12.7109375" style="491" customWidth="1"/>
    <col min="3334" max="3334" width="52.7109375" style="491" customWidth="1"/>
    <col min="3335" max="3338" width="0" style="491" hidden="1" customWidth="1"/>
    <col min="3339" max="3339" width="12.28515625" style="491" customWidth="1"/>
    <col min="3340" max="3340" width="6.42578125" style="491" customWidth="1"/>
    <col min="3341" max="3341" width="12.28515625" style="491" customWidth="1"/>
    <col min="3342" max="3342" width="0" style="491" hidden="1" customWidth="1"/>
    <col min="3343" max="3343" width="3.7109375" style="491" customWidth="1"/>
    <col min="3344" max="3344" width="11.140625" style="491" bestFit="1" customWidth="1"/>
    <col min="3345" max="3346" width="10.5703125" style="491"/>
    <col min="3347" max="3347" width="11.140625" style="491" customWidth="1"/>
    <col min="3348" max="3577" width="10.5703125" style="491"/>
    <col min="3578" max="3585" width="0" style="491" hidden="1" customWidth="1"/>
    <col min="3586" max="3586" width="3.7109375" style="491" customWidth="1"/>
    <col min="3587" max="3587" width="3.85546875" style="491" customWidth="1"/>
    <col min="3588" max="3588" width="3.7109375" style="491" customWidth="1"/>
    <col min="3589" max="3589" width="12.7109375" style="491" customWidth="1"/>
    <col min="3590" max="3590" width="52.7109375" style="491" customWidth="1"/>
    <col min="3591" max="3594" width="0" style="491" hidden="1" customWidth="1"/>
    <col min="3595" max="3595" width="12.28515625" style="491" customWidth="1"/>
    <col min="3596" max="3596" width="6.42578125" style="491" customWidth="1"/>
    <col min="3597" max="3597" width="12.28515625" style="491" customWidth="1"/>
    <col min="3598" max="3598" width="0" style="491" hidden="1" customWidth="1"/>
    <col min="3599" max="3599" width="3.7109375" style="491" customWidth="1"/>
    <col min="3600" max="3600" width="11.140625" style="491" bestFit="1" customWidth="1"/>
    <col min="3601" max="3602" width="10.5703125" style="491"/>
    <col min="3603" max="3603" width="11.140625" style="491" customWidth="1"/>
    <col min="3604" max="3833" width="10.5703125" style="491"/>
    <col min="3834" max="3841" width="0" style="491" hidden="1" customWidth="1"/>
    <col min="3842" max="3842" width="3.7109375" style="491" customWidth="1"/>
    <col min="3843" max="3843" width="3.85546875" style="491" customWidth="1"/>
    <col min="3844" max="3844" width="3.7109375" style="491" customWidth="1"/>
    <col min="3845" max="3845" width="12.7109375" style="491" customWidth="1"/>
    <col min="3846" max="3846" width="52.7109375" style="491" customWidth="1"/>
    <col min="3847" max="3850" width="0" style="491" hidden="1" customWidth="1"/>
    <col min="3851" max="3851" width="12.28515625" style="491" customWidth="1"/>
    <col min="3852" max="3852" width="6.42578125" style="491" customWidth="1"/>
    <col min="3853" max="3853" width="12.28515625" style="491" customWidth="1"/>
    <col min="3854" max="3854" width="0" style="491" hidden="1" customWidth="1"/>
    <col min="3855" max="3855" width="3.7109375" style="491" customWidth="1"/>
    <col min="3856" max="3856" width="11.140625" style="491" bestFit="1" customWidth="1"/>
    <col min="3857" max="3858" width="10.5703125" style="491"/>
    <col min="3859" max="3859" width="11.140625" style="491" customWidth="1"/>
    <col min="3860" max="4089" width="10.5703125" style="491"/>
    <col min="4090" max="4097" width="0" style="491" hidden="1" customWidth="1"/>
    <col min="4098" max="4098" width="3.7109375" style="491" customWidth="1"/>
    <col min="4099" max="4099" width="3.85546875" style="491" customWidth="1"/>
    <col min="4100" max="4100" width="3.7109375" style="491" customWidth="1"/>
    <col min="4101" max="4101" width="12.7109375" style="491" customWidth="1"/>
    <col min="4102" max="4102" width="52.7109375" style="491" customWidth="1"/>
    <col min="4103" max="4106" width="0" style="491" hidden="1" customWidth="1"/>
    <col min="4107" max="4107" width="12.28515625" style="491" customWidth="1"/>
    <col min="4108" max="4108" width="6.42578125" style="491" customWidth="1"/>
    <col min="4109" max="4109" width="12.28515625" style="491" customWidth="1"/>
    <col min="4110" max="4110" width="0" style="491" hidden="1" customWidth="1"/>
    <col min="4111" max="4111" width="3.7109375" style="491" customWidth="1"/>
    <col min="4112" max="4112" width="11.140625" style="491" bestFit="1" customWidth="1"/>
    <col min="4113" max="4114" width="10.5703125" style="491"/>
    <col min="4115" max="4115" width="11.140625" style="491" customWidth="1"/>
    <col min="4116" max="4345" width="10.5703125" style="491"/>
    <col min="4346" max="4353" width="0" style="491" hidden="1" customWidth="1"/>
    <col min="4354" max="4354" width="3.7109375" style="491" customWidth="1"/>
    <col min="4355" max="4355" width="3.85546875" style="491" customWidth="1"/>
    <col min="4356" max="4356" width="3.7109375" style="491" customWidth="1"/>
    <col min="4357" max="4357" width="12.7109375" style="491" customWidth="1"/>
    <col min="4358" max="4358" width="52.7109375" style="491" customWidth="1"/>
    <col min="4359" max="4362" width="0" style="491" hidden="1" customWidth="1"/>
    <col min="4363" max="4363" width="12.28515625" style="491" customWidth="1"/>
    <col min="4364" max="4364" width="6.42578125" style="491" customWidth="1"/>
    <col min="4365" max="4365" width="12.28515625" style="491" customWidth="1"/>
    <col min="4366" max="4366" width="0" style="491" hidden="1" customWidth="1"/>
    <col min="4367" max="4367" width="3.7109375" style="491" customWidth="1"/>
    <col min="4368" max="4368" width="11.140625" style="491" bestFit="1" customWidth="1"/>
    <col min="4369" max="4370" width="10.5703125" style="491"/>
    <col min="4371" max="4371" width="11.140625" style="491" customWidth="1"/>
    <col min="4372" max="4601" width="10.5703125" style="491"/>
    <col min="4602" max="4609" width="0" style="491" hidden="1" customWidth="1"/>
    <col min="4610" max="4610" width="3.7109375" style="491" customWidth="1"/>
    <col min="4611" max="4611" width="3.85546875" style="491" customWidth="1"/>
    <col min="4612" max="4612" width="3.7109375" style="491" customWidth="1"/>
    <col min="4613" max="4613" width="12.7109375" style="491" customWidth="1"/>
    <col min="4614" max="4614" width="52.7109375" style="491" customWidth="1"/>
    <col min="4615" max="4618" width="0" style="491" hidden="1" customWidth="1"/>
    <col min="4619" max="4619" width="12.28515625" style="491" customWidth="1"/>
    <col min="4620" max="4620" width="6.42578125" style="491" customWidth="1"/>
    <col min="4621" max="4621" width="12.28515625" style="491" customWidth="1"/>
    <col min="4622" max="4622" width="0" style="491" hidden="1" customWidth="1"/>
    <col min="4623" max="4623" width="3.7109375" style="491" customWidth="1"/>
    <col min="4624" max="4624" width="11.140625" style="491" bestFit="1" customWidth="1"/>
    <col min="4625" max="4626" width="10.5703125" style="491"/>
    <col min="4627" max="4627" width="11.140625" style="491" customWidth="1"/>
    <col min="4628" max="4857" width="10.5703125" style="491"/>
    <col min="4858" max="4865" width="0" style="491" hidden="1" customWidth="1"/>
    <col min="4866" max="4866" width="3.7109375" style="491" customWidth="1"/>
    <col min="4867" max="4867" width="3.85546875" style="491" customWidth="1"/>
    <col min="4868" max="4868" width="3.7109375" style="491" customWidth="1"/>
    <col min="4869" max="4869" width="12.7109375" style="491" customWidth="1"/>
    <col min="4870" max="4870" width="52.7109375" style="491" customWidth="1"/>
    <col min="4871" max="4874" width="0" style="491" hidden="1" customWidth="1"/>
    <col min="4875" max="4875" width="12.28515625" style="491" customWidth="1"/>
    <col min="4876" max="4876" width="6.42578125" style="491" customWidth="1"/>
    <col min="4877" max="4877" width="12.28515625" style="491" customWidth="1"/>
    <col min="4878" max="4878" width="0" style="491" hidden="1" customWidth="1"/>
    <col min="4879" max="4879" width="3.7109375" style="491" customWidth="1"/>
    <col min="4880" max="4880" width="11.140625" style="491" bestFit="1" customWidth="1"/>
    <col min="4881" max="4882" width="10.5703125" style="491"/>
    <col min="4883" max="4883" width="11.140625" style="491" customWidth="1"/>
    <col min="4884" max="5113" width="10.5703125" style="491"/>
    <col min="5114" max="5121" width="0" style="491" hidden="1" customWidth="1"/>
    <col min="5122" max="5122" width="3.7109375" style="491" customWidth="1"/>
    <col min="5123" max="5123" width="3.85546875" style="491" customWidth="1"/>
    <col min="5124" max="5124" width="3.7109375" style="491" customWidth="1"/>
    <col min="5125" max="5125" width="12.7109375" style="491" customWidth="1"/>
    <col min="5126" max="5126" width="52.7109375" style="491" customWidth="1"/>
    <col min="5127" max="5130" width="0" style="491" hidden="1" customWidth="1"/>
    <col min="5131" max="5131" width="12.28515625" style="491" customWidth="1"/>
    <col min="5132" max="5132" width="6.42578125" style="491" customWidth="1"/>
    <col min="5133" max="5133" width="12.28515625" style="491" customWidth="1"/>
    <col min="5134" max="5134" width="0" style="491" hidden="1" customWidth="1"/>
    <col min="5135" max="5135" width="3.7109375" style="491" customWidth="1"/>
    <col min="5136" max="5136" width="11.140625" style="491" bestFit="1" customWidth="1"/>
    <col min="5137" max="5138" width="10.5703125" style="491"/>
    <col min="5139" max="5139" width="11.140625" style="491" customWidth="1"/>
    <col min="5140" max="5369" width="10.5703125" style="491"/>
    <col min="5370" max="5377" width="0" style="491" hidden="1" customWidth="1"/>
    <col min="5378" max="5378" width="3.7109375" style="491" customWidth="1"/>
    <col min="5379" max="5379" width="3.85546875" style="491" customWidth="1"/>
    <col min="5380" max="5380" width="3.7109375" style="491" customWidth="1"/>
    <col min="5381" max="5381" width="12.7109375" style="491" customWidth="1"/>
    <col min="5382" max="5382" width="52.7109375" style="491" customWidth="1"/>
    <col min="5383" max="5386" width="0" style="491" hidden="1" customWidth="1"/>
    <col min="5387" max="5387" width="12.28515625" style="491" customWidth="1"/>
    <col min="5388" max="5388" width="6.42578125" style="491" customWidth="1"/>
    <col min="5389" max="5389" width="12.28515625" style="491" customWidth="1"/>
    <col min="5390" max="5390" width="0" style="491" hidden="1" customWidth="1"/>
    <col min="5391" max="5391" width="3.7109375" style="491" customWidth="1"/>
    <col min="5392" max="5392" width="11.140625" style="491" bestFit="1" customWidth="1"/>
    <col min="5393" max="5394" width="10.5703125" style="491"/>
    <col min="5395" max="5395" width="11.140625" style="491" customWidth="1"/>
    <col min="5396" max="5625" width="10.5703125" style="491"/>
    <col min="5626" max="5633" width="0" style="491" hidden="1" customWidth="1"/>
    <col min="5634" max="5634" width="3.7109375" style="491" customWidth="1"/>
    <col min="5635" max="5635" width="3.85546875" style="491" customWidth="1"/>
    <col min="5636" max="5636" width="3.7109375" style="491" customWidth="1"/>
    <col min="5637" max="5637" width="12.7109375" style="491" customWidth="1"/>
    <col min="5638" max="5638" width="52.7109375" style="491" customWidth="1"/>
    <col min="5639" max="5642" width="0" style="491" hidden="1" customWidth="1"/>
    <col min="5643" max="5643" width="12.28515625" style="491" customWidth="1"/>
    <col min="5644" max="5644" width="6.42578125" style="491" customWidth="1"/>
    <col min="5645" max="5645" width="12.28515625" style="491" customWidth="1"/>
    <col min="5646" max="5646" width="0" style="491" hidden="1" customWidth="1"/>
    <col min="5647" max="5647" width="3.7109375" style="491" customWidth="1"/>
    <col min="5648" max="5648" width="11.140625" style="491" bestFit="1" customWidth="1"/>
    <col min="5649" max="5650" width="10.5703125" style="491"/>
    <col min="5651" max="5651" width="11.140625" style="491" customWidth="1"/>
    <col min="5652" max="5881" width="10.5703125" style="491"/>
    <col min="5882" max="5889" width="0" style="491" hidden="1" customWidth="1"/>
    <col min="5890" max="5890" width="3.7109375" style="491" customWidth="1"/>
    <col min="5891" max="5891" width="3.85546875" style="491" customWidth="1"/>
    <col min="5892" max="5892" width="3.7109375" style="491" customWidth="1"/>
    <col min="5893" max="5893" width="12.7109375" style="491" customWidth="1"/>
    <col min="5894" max="5894" width="52.7109375" style="491" customWidth="1"/>
    <col min="5895" max="5898" width="0" style="491" hidden="1" customWidth="1"/>
    <col min="5899" max="5899" width="12.28515625" style="491" customWidth="1"/>
    <col min="5900" max="5900" width="6.42578125" style="491" customWidth="1"/>
    <col min="5901" max="5901" width="12.28515625" style="491" customWidth="1"/>
    <col min="5902" max="5902" width="0" style="491" hidden="1" customWidth="1"/>
    <col min="5903" max="5903" width="3.7109375" style="491" customWidth="1"/>
    <col min="5904" max="5904" width="11.140625" style="491" bestFit="1" customWidth="1"/>
    <col min="5905" max="5906" width="10.5703125" style="491"/>
    <col min="5907" max="5907" width="11.140625" style="491" customWidth="1"/>
    <col min="5908" max="6137" width="10.5703125" style="491"/>
    <col min="6138" max="6145" width="0" style="491" hidden="1" customWidth="1"/>
    <col min="6146" max="6146" width="3.7109375" style="491" customWidth="1"/>
    <col min="6147" max="6147" width="3.85546875" style="491" customWidth="1"/>
    <col min="6148" max="6148" width="3.7109375" style="491" customWidth="1"/>
    <col min="6149" max="6149" width="12.7109375" style="491" customWidth="1"/>
    <col min="6150" max="6150" width="52.7109375" style="491" customWidth="1"/>
    <col min="6151" max="6154" width="0" style="491" hidden="1" customWidth="1"/>
    <col min="6155" max="6155" width="12.28515625" style="491" customWidth="1"/>
    <col min="6156" max="6156" width="6.42578125" style="491" customWidth="1"/>
    <col min="6157" max="6157" width="12.28515625" style="491" customWidth="1"/>
    <col min="6158" max="6158" width="0" style="491" hidden="1" customWidth="1"/>
    <col min="6159" max="6159" width="3.7109375" style="491" customWidth="1"/>
    <col min="6160" max="6160" width="11.140625" style="491" bestFit="1" customWidth="1"/>
    <col min="6161" max="6162" width="10.5703125" style="491"/>
    <col min="6163" max="6163" width="11.140625" style="491" customWidth="1"/>
    <col min="6164" max="6393" width="10.5703125" style="491"/>
    <col min="6394" max="6401" width="0" style="491" hidden="1" customWidth="1"/>
    <col min="6402" max="6402" width="3.7109375" style="491" customWidth="1"/>
    <col min="6403" max="6403" width="3.85546875" style="491" customWidth="1"/>
    <col min="6404" max="6404" width="3.7109375" style="491" customWidth="1"/>
    <col min="6405" max="6405" width="12.7109375" style="491" customWidth="1"/>
    <col min="6406" max="6406" width="52.7109375" style="491" customWidth="1"/>
    <col min="6407" max="6410" width="0" style="491" hidden="1" customWidth="1"/>
    <col min="6411" max="6411" width="12.28515625" style="491" customWidth="1"/>
    <col min="6412" max="6412" width="6.42578125" style="491" customWidth="1"/>
    <col min="6413" max="6413" width="12.28515625" style="491" customWidth="1"/>
    <col min="6414" max="6414" width="0" style="491" hidden="1" customWidth="1"/>
    <col min="6415" max="6415" width="3.7109375" style="491" customWidth="1"/>
    <col min="6416" max="6416" width="11.140625" style="491" bestFit="1" customWidth="1"/>
    <col min="6417" max="6418" width="10.5703125" style="491"/>
    <col min="6419" max="6419" width="11.140625" style="491" customWidth="1"/>
    <col min="6420" max="6649" width="10.5703125" style="491"/>
    <col min="6650" max="6657" width="0" style="491" hidden="1" customWidth="1"/>
    <col min="6658" max="6658" width="3.7109375" style="491" customWidth="1"/>
    <col min="6659" max="6659" width="3.85546875" style="491" customWidth="1"/>
    <col min="6660" max="6660" width="3.7109375" style="491" customWidth="1"/>
    <col min="6661" max="6661" width="12.7109375" style="491" customWidth="1"/>
    <col min="6662" max="6662" width="52.7109375" style="491" customWidth="1"/>
    <col min="6663" max="6666" width="0" style="491" hidden="1" customWidth="1"/>
    <col min="6667" max="6667" width="12.28515625" style="491" customWidth="1"/>
    <col min="6668" max="6668" width="6.42578125" style="491" customWidth="1"/>
    <col min="6669" max="6669" width="12.28515625" style="491" customWidth="1"/>
    <col min="6670" max="6670" width="0" style="491" hidden="1" customWidth="1"/>
    <col min="6671" max="6671" width="3.7109375" style="491" customWidth="1"/>
    <col min="6672" max="6672" width="11.140625" style="491" bestFit="1" customWidth="1"/>
    <col min="6673" max="6674" width="10.5703125" style="491"/>
    <col min="6675" max="6675" width="11.140625" style="491" customWidth="1"/>
    <col min="6676" max="6905" width="10.5703125" style="491"/>
    <col min="6906" max="6913" width="0" style="491" hidden="1" customWidth="1"/>
    <col min="6914" max="6914" width="3.7109375" style="491" customWidth="1"/>
    <col min="6915" max="6915" width="3.85546875" style="491" customWidth="1"/>
    <col min="6916" max="6916" width="3.7109375" style="491" customWidth="1"/>
    <col min="6917" max="6917" width="12.7109375" style="491" customWidth="1"/>
    <col min="6918" max="6918" width="52.7109375" style="491" customWidth="1"/>
    <col min="6919" max="6922" width="0" style="491" hidden="1" customWidth="1"/>
    <col min="6923" max="6923" width="12.28515625" style="491" customWidth="1"/>
    <col min="6924" max="6924" width="6.42578125" style="491" customWidth="1"/>
    <col min="6925" max="6925" width="12.28515625" style="491" customWidth="1"/>
    <col min="6926" max="6926" width="0" style="491" hidden="1" customWidth="1"/>
    <col min="6927" max="6927" width="3.7109375" style="491" customWidth="1"/>
    <col min="6928" max="6928" width="11.140625" style="491" bestFit="1" customWidth="1"/>
    <col min="6929" max="6930" width="10.5703125" style="491"/>
    <col min="6931" max="6931" width="11.140625" style="491" customWidth="1"/>
    <col min="6932" max="7161" width="10.5703125" style="491"/>
    <col min="7162" max="7169" width="0" style="491" hidden="1" customWidth="1"/>
    <col min="7170" max="7170" width="3.7109375" style="491" customWidth="1"/>
    <col min="7171" max="7171" width="3.85546875" style="491" customWidth="1"/>
    <col min="7172" max="7172" width="3.7109375" style="491" customWidth="1"/>
    <col min="7173" max="7173" width="12.7109375" style="491" customWidth="1"/>
    <col min="7174" max="7174" width="52.7109375" style="491" customWidth="1"/>
    <col min="7175" max="7178" width="0" style="491" hidden="1" customWidth="1"/>
    <col min="7179" max="7179" width="12.28515625" style="491" customWidth="1"/>
    <col min="7180" max="7180" width="6.42578125" style="491" customWidth="1"/>
    <col min="7181" max="7181" width="12.28515625" style="491" customWidth="1"/>
    <col min="7182" max="7182" width="0" style="491" hidden="1" customWidth="1"/>
    <col min="7183" max="7183" width="3.7109375" style="491" customWidth="1"/>
    <col min="7184" max="7184" width="11.140625" style="491" bestFit="1" customWidth="1"/>
    <col min="7185" max="7186" width="10.5703125" style="491"/>
    <col min="7187" max="7187" width="11.140625" style="491" customWidth="1"/>
    <col min="7188" max="7417" width="10.5703125" style="491"/>
    <col min="7418" max="7425" width="0" style="491" hidden="1" customWidth="1"/>
    <col min="7426" max="7426" width="3.7109375" style="491" customWidth="1"/>
    <col min="7427" max="7427" width="3.85546875" style="491" customWidth="1"/>
    <col min="7428" max="7428" width="3.7109375" style="491" customWidth="1"/>
    <col min="7429" max="7429" width="12.7109375" style="491" customWidth="1"/>
    <col min="7430" max="7430" width="52.7109375" style="491" customWidth="1"/>
    <col min="7431" max="7434" width="0" style="491" hidden="1" customWidth="1"/>
    <col min="7435" max="7435" width="12.28515625" style="491" customWidth="1"/>
    <col min="7436" max="7436" width="6.42578125" style="491" customWidth="1"/>
    <col min="7437" max="7437" width="12.28515625" style="491" customWidth="1"/>
    <col min="7438" max="7438" width="0" style="491" hidden="1" customWidth="1"/>
    <col min="7439" max="7439" width="3.7109375" style="491" customWidth="1"/>
    <col min="7440" max="7440" width="11.140625" style="491" bestFit="1" customWidth="1"/>
    <col min="7441" max="7442" width="10.5703125" style="491"/>
    <col min="7443" max="7443" width="11.140625" style="491" customWidth="1"/>
    <col min="7444" max="7673" width="10.5703125" style="491"/>
    <col min="7674" max="7681" width="0" style="491" hidden="1" customWidth="1"/>
    <col min="7682" max="7682" width="3.7109375" style="491" customWidth="1"/>
    <col min="7683" max="7683" width="3.85546875" style="491" customWidth="1"/>
    <col min="7684" max="7684" width="3.7109375" style="491" customWidth="1"/>
    <col min="7685" max="7685" width="12.7109375" style="491" customWidth="1"/>
    <col min="7686" max="7686" width="52.7109375" style="491" customWidth="1"/>
    <col min="7687" max="7690" width="0" style="491" hidden="1" customWidth="1"/>
    <col min="7691" max="7691" width="12.28515625" style="491" customWidth="1"/>
    <col min="7692" max="7692" width="6.42578125" style="491" customWidth="1"/>
    <col min="7693" max="7693" width="12.28515625" style="491" customWidth="1"/>
    <col min="7694" max="7694" width="0" style="491" hidden="1" customWidth="1"/>
    <col min="7695" max="7695" width="3.7109375" style="491" customWidth="1"/>
    <col min="7696" max="7696" width="11.140625" style="491" bestFit="1" customWidth="1"/>
    <col min="7697" max="7698" width="10.5703125" style="491"/>
    <col min="7699" max="7699" width="11.140625" style="491" customWidth="1"/>
    <col min="7700" max="7929" width="10.5703125" style="491"/>
    <col min="7930" max="7937" width="0" style="491" hidden="1" customWidth="1"/>
    <col min="7938" max="7938" width="3.7109375" style="491" customWidth="1"/>
    <col min="7939" max="7939" width="3.85546875" style="491" customWidth="1"/>
    <col min="7940" max="7940" width="3.7109375" style="491" customWidth="1"/>
    <col min="7941" max="7941" width="12.7109375" style="491" customWidth="1"/>
    <col min="7942" max="7942" width="52.7109375" style="491" customWidth="1"/>
    <col min="7943" max="7946" width="0" style="491" hidden="1" customWidth="1"/>
    <col min="7947" max="7947" width="12.28515625" style="491" customWidth="1"/>
    <col min="7948" max="7948" width="6.42578125" style="491" customWidth="1"/>
    <col min="7949" max="7949" width="12.28515625" style="491" customWidth="1"/>
    <col min="7950" max="7950" width="0" style="491" hidden="1" customWidth="1"/>
    <col min="7951" max="7951" width="3.7109375" style="491" customWidth="1"/>
    <col min="7952" max="7952" width="11.140625" style="491" bestFit="1" customWidth="1"/>
    <col min="7953" max="7954" width="10.5703125" style="491"/>
    <col min="7955" max="7955" width="11.140625" style="491" customWidth="1"/>
    <col min="7956" max="8185" width="10.5703125" style="491"/>
    <col min="8186" max="8193" width="0" style="491" hidden="1" customWidth="1"/>
    <col min="8194" max="8194" width="3.7109375" style="491" customWidth="1"/>
    <col min="8195" max="8195" width="3.85546875" style="491" customWidth="1"/>
    <col min="8196" max="8196" width="3.7109375" style="491" customWidth="1"/>
    <col min="8197" max="8197" width="12.7109375" style="491" customWidth="1"/>
    <col min="8198" max="8198" width="52.7109375" style="491" customWidth="1"/>
    <col min="8199" max="8202" width="0" style="491" hidden="1" customWidth="1"/>
    <col min="8203" max="8203" width="12.28515625" style="491" customWidth="1"/>
    <col min="8204" max="8204" width="6.42578125" style="491" customWidth="1"/>
    <col min="8205" max="8205" width="12.28515625" style="491" customWidth="1"/>
    <col min="8206" max="8206" width="0" style="491" hidden="1" customWidth="1"/>
    <col min="8207" max="8207" width="3.7109375" style="491" customWidth="1"/>
    <col min="8208" max="8208" width="11.140625" style="491" bestFit="1" customWidth="1"/>
    <col min="8209" max="8210" width="10.5703125" style="491"/>
    <col min="8211" max="8211" width="11.140625" style="491" customWidth="1"/>
    <col min="8212" max="8441" width="10.5703125" style="491"/>
    <col min="8442" max="8449" width="0" style="491" hidden="1" customWidth="1"/>
    <col min="8450" max="8450" width="3.7109375" style="491" customWidth="1"/>
    <col min="8451" max="8451" width="3.85546875" style="491" customWidth="1"/>
    <col min="8452" max="8452" width="3.7109375" style="491" customWidth="1"/>
    <col min="8453" max="8453" width="12.7109375" style="491" customWidth="1"/>
    <col min="8454" max="8454" width="52.7109375" style="491" customWidth="1"/>
    <col min="8455" max="8458" width="0" style="491" hidden="1" customWidth="1"/>
    <col min="8459" max="8459" width="12.28515625" style="491" customWidth="1"/>
    <col min="8460" max="8460" width="6.42578125" style="491" customWidth="1"/>
    <col min="8461" max="8461" width="12.28515625" style="491" customWidth="1"/>
    <col min="8462" max="8462" width="0" style="491" hidden="1" customWidth="1"/>
    <col min="8463" max="8463" width="3.7109375" style="491" customWidth="1"/>
    <col min="8464" max="8464" width="11.140625" style="491" bestFit="1" customWidth="1"/>
    <col min="8465" max="8466" width="10.5703125" style="491"/>
    <col min="8467" max="8467" width="11.140625" style="491" customWidth="1"/>
    <col min="8468" max="8697" width="10.5703125" style="491"/>
    <col min="8698" max="8705" width="0" style="491" hidden="1" customWidth="1"/>
    <col min="8706" max="8706" width="3.7109375" style="491" customWidth="1"/>
    <col min="8707" max="8707" width="3.85546875" style="491" customWidth="1"/>
    <col min="8708" max="8708" width="3.7109375" style="491" customWidth="1"/>
    <col min="8709" max="8709" width="12.7109375" style="491" customWidth="1"/>
    <col min="8710" max="8710" width="52.7109375" style="491" customWidth="1"/>
    <col min="8711" max="8714" width="0" style="491" hidden="1" customWidth="1"/>
    <col min="8715" max="8715" width="12.28515625" style="491" customWidth="1"/>
    <col min="8716" max="8716" width="6.42578125" style="491" customWidth="1"/>
    <col min="8717" max="8717" width="12.28515625" style="491" customWidth="1"/>
    <col min="8718" max="8718" width="0" style="491" hidden="1" customWidth="1"/>
    <col min="8719" max="8719" width="3.7109375" style="491" customWidth="1"/>
    <col min="8720" max="8720" width="11.140625" style="491" bestFit="1" customWidth="1"/>
    <col min="8721" max="8722" width="10.5703125" style="491"/>
    <col min="8723" max="8723" width="11.140625" style="491" customWidth="1"/>
    <col min="8724" max="8953" width="10.5703125" style="491"/>
    <col min="8954" max="8961" width="0" style="491" hidden="1" customWidth="1"/>
    <col min="8962" max="8962" width="3.7109375" style="491" customWidth="1"/>
    <col min="8963" max="8963" width="3.85546875" style="491" customWidth="1"/>
    <col min="8964" max="8964" width="3.7109375" style="491" customWidth="1"/>
    <col min="8965" max="8965" width="12.7109375" style="491" customWidth="1"/>
    <col min="8966" max="8966" width="52.7109375" style="491" customWidth="1"/>
    <col min="8967" max="8970" width="0" style="491" hidden="1" customWidth="1"/>
    <col min="8971" max="8971" width="12.28515625" style="491" customWidth="1"/>
    <col min="8972" max="8972" width="6.42578125" style="491" customWidth="1"/>
    <col min="8973" max="8973" width="12.28515625" style="491" customWidth="1"/>
    <col min="8974" max="8974" width="0" style="491" hidden="1" customWidth="1"/>
    <col min="8975" max="8975" width="3.7109375" style="491" customWidth="1"/>
    <col min="8976" max="8976" width="11.140625" style="491" bestFit="1" customWidth="1"/>
    <col min="8977" max="8978" width="10.5703125" style="491"/>
    <col min="8979" max="8979" width="11.140625" style="491" customWidth="1"/>
    <col min="8980" max="9209" width="10.5703125" style="491"/>
    <col min="9210" max="9217" width="0" style="491" hidden="1" customWidth="1"/>
    <col min="9218" max="9218" width="3.7109375" style="491" customWidth="1"/>
    <col min="9219" max="9219" width="3.85546875" style="491" customWidth="1"/>
    <col min="9220" max="9220" width="3.7109375" style="491" customWidth="1"/>
    <col min="9221" max="9221" width="12.7109375" style="491" customWidth="1"/>
    <col min="9222" max="9222" width="52.7109375" style="491" customWidth="1"/>
    <col min="9223" max="9226" width="0" style="491" hidden="1" customWidth="1"/>
    <col min="9227" max="9227" width="12.28515625" style="491" customWidth="1"/>
    <col min="9228" max="9228" width="6.42578125" style="491" customWidth="1"/>
    <col min="9229" max="9229" width="12.28515625" style="491" customWidth="1"/>
    <col min="9230" max="9230" width="0" style="491" hidden="1" customWidth="1"/>
    <col min="9231" max="9231" width="3.7109375" style="491" customWidth="1"/>
    <col min="9232" max="9232" width="11.140625" style="491" bestFit="1" customWidth="1"/>
    <col min="9233" max="9234" width="10.5703125" style="491"/>
    <col min="9235" max="9235" width="11.140625" style="491" customWidth="1"/>
    <col min="9236" max="9465" width="10.5703125" style="491"/>
    <col min="9466" max="9473" width="0" style="491" hidden="1" customWidth="1"/>
    <col min="9474" max="9474" width="3.7109375" style="491" customWidth="1"/>
    <col min="9475" max="9475" width="3.85546875" style="491" customWidth="1"/>
    <col min="9476" max="9476" width="3.7109375" style="491" customWidth="1"/>
    <col min="9477" max="9477" width="12.7109375" style="491" customWidth="1"/>
    <col min="9478" max="9478" width="52.7109375" style="491" customWidth="1"/>
    <col min="9479" max="9482" width="0" style="491" hidden="1" customWidth="1"/>
    <col min="9483" max="9483" width="12.28515625" style="491" customWidth="1"/>
    <col min="9484" max="9484" width="6.42578125" style="491" customWidth="1"/>
    <col min="9485" max="9485" width="12.28515625" style="491" customWidth="1"/>
    <col min="9486" max="9486" width="0" style="491" hidden="1" customWidth="1"/>
    <col min="9487" max="9487" width="3.7109375" style="491" customWidth="1"/>
    <col min="9488" max="9488" width="11.140625" style="491" bestFit="1" customWidth="1"/>
    <col min="9489" max="9490" width="10.5703125" style="491"/>
    <col min="9491" max="9491" width="11.140625" style="491" customWidth="1"/>
    <col min="9492" max="9721" width="10.5703125" style="491"/>
    <col min="9722" max="9729" width="0" style="491" hidden="1" customWidth="1"/>
    <col min="9730" max="9730" width="3.7109375" style="491" customWidth="1"/>
    <col min="9731" max="9731" width="3.85546875" style="491" customWidth="1"/>
    <col min="9732" max="9732" width="3.7109375" style="491" customWidth="1"/>
    <col min="9733" max="9733" width="12.7109375" style="491" customWidth="1"/>
    <col min="9734" max="9734" width="52.7109375" style="491" customWidth="1"/>
    <col min="9735" max="9738" width="0" style="491" hidden="1" customWidth="1"/>
    <col min="9739" max="9739" width="12.28515625" style="491" customWidth="1"/>
    <col min="9740" max="9740" width="6.42578125" style="491" customWidth="1"/>
    <col min="9741" max="9741" width="12.28515625" style="491" customWidth="1"/>
    <col min="9742" max="9742" width="0" style="491" hidden="1" customWidth="1"/>
    <col min="9743" max="9743" width="3.7109375" style="491" customWidth="1"/>
    <col min="9744" max="9744" width="11.140625" style="491" bestFit="1" customWidth="1"/>
    <col min="9745" max="9746" width="10.5703125" style="491"/>
    <col min="9747" max="9747" width="11.140625" style="491" customWidth="1"/>
    <col min="9748" max="9977" width="10.5703125" style="491"/>
    <col min="9978" max="9985" width="0" style="491" hidden="1" customWidth="1"/>
    <col min="9986" max="9986" width="3.7109375" style="491" customWidth="1"/>
    <col min="9987" max="9987" width="3.85546875" style="491" customWidth="1"/>
    <col min="9988" max="9988" width="3.7109375" style="491" customWidth="1"/>
    <col min="9989" max="9989" width="12.7109375" style="491" customWidth="1"/>
    <col min="9990" max="9990" width="52.7109375" style="491" customWidth="1"/>
    <col min="9991" max="9994" width="0" style="491" hidden="1" customWidth="1"/>
    <col min="9995" max="9995" width="12.28515625" style="491" customWidth="1"/>
    <col min="9996" max="9996" width="6.42578125" style="491" customWidth="1"/>
    <col min="9997" max="9997" width="12.28515625" style="491" customWidth="1"/>
    <col min="9998" max="9998" width="0" style="491" hidden="1" customWidth="1"/>
    <col min="9999" max="9999" width="3.7109375" style="491" customWidth="1"/>
    <col min="10000" max="10000" width="11.140625" style="491" bestFit="1" customWidth="1"/>
    <col min="10001" max="10002" width="10.5703125" style="491"/>
    <col min="10003" max="10003" width="11.140625" style="491" customWidth="1"/>
    <col min="10004" max="10233" width="10.5703125" style="491"/>
    <col min="10234" max="10241" width="0" style="491" hidden="1" customWidth="1"/>
    <col min="10242" max="10242" width="3.7109375" style="491" customWidth="1"/>
    <col min="10243" max="10243" width="3.85546875" style="491" customWidth="1"/>
    <col min="10244" max="10244" width="3.7109375" style="491" customWidth="1"/>
    <col min="10245" max="10245" width="12.7109375" style="491" customWidth="1"/>
    <col min="10246" max="10246" width="52.7109375" style="491" customWidth="1"/>
    <col min="10247" max="10250" width="0" style="491" hidden="1" customWidth="1"/>
    <col min="10251" max="10251" width="12.28515625" style="491" customWidth="1"/>
    <col min="10252" max="10252" width="6.42578125" style="491" customWidth="1"/>
    <col min="10253" max="10253" width="12.28515625" style="491" customWidth="1"/>
    <col min="10254" max="10254" width="0" style="491" hidden="1" customWidth="1"/>
    <col min="10255" max="10255" width="3.7109375" style="491" customWidth="1"/>
    <col min="10256" max="10256" width="11.140625" style="491" bestFit="1" customWidth="1"/>
    <col min="10257" max="10258" width="10.5703125" style="491"/>
    <col min="10259" max="10259" width="11.140625" style="491" customWidth="1"/>
    <col min="10260" max="10489" width="10.5703125" style="491"/>
    <col min="10490" max="10497" width="0" style="491" hidden="1" customWidth="1"/>
    <col min="10498" max="10498" width="3.7109375" style="491" customWidth="1"/>
    <col min="10499" max="10499" width="3.85546875" style="491" customWidth="1"/>
    <col min="10500" max="10500" width="3.7109375" style="491" customWidth="1"/>
    <col min="10501" max="10501" width="12.7109375" style="491" customWidth="1"/>
    <col min="10502" max="10502" width="52.7109375" style="491" customWidth="1"/>
    <col min="10503" max="10506" width="0" style="491" hidden="1" customWidth="1"/>
    <col min="10507" max="10507" width="12.28515625" style="491" customWidth="1"/>
    <col min="10508" max="10508" width="6.42578125" style="491" customWidth="1"/>
    <col min="10509" max="10509" width="12.28515625" style="491" customWidth="1"/>
    <col min="10510" max="10510" width="0" style="491" hidden="1" customWidth="1"/>
    <col min="10511" max="10511" width="3.7109375" style="491" customWidth="1"/>
    <col min="10512" max="10512" width="11.140625" style="491" bestFit="1" customWidth="1"/>
    <col min="10513" max="10514" width="10.5703125" style="491"/>
    <col min="10515" max="10515" width="11.140625" style="491" customWidth="1"/>
    <col min="10516" max="10745" width="10.5703125" style="491"/>
    <col min="10746" max="10753" width="0" style="491" hidden="1" customWidth="1"/>
    <col min="10754" max="10754" width="3.7109375" style="491" customWidth="1"/>
    <col min="10755" max="10755" width="3.85546875" style="491" customWidth="1"/>
    <col min="10756" max="10756" width="3.7109375" style="491" customWidth="1"/>
    <col min="10757" max="10757" width="12.7109375" style="491" customWidth="1"/>
    <col min="10758" max="10758" width="52.7109375" style="491" customWidth="1"/>
    <col min="10759" max="10762" width="0" style="491" hidden="1" customWidth="1"/>
    <col min="10763" max="10763" width="12.28515625" style="491" customWidth="1"/>
    <col min="10764" max="10764" width="6.42578125" style="491" customWidth="1"/>
    <col min="10765" max="10765" width="12.28515625" style="491" customWidth="1"/>
    <col min="10766" max="10766" width="0" style="491" hidden="1" customWidth="1"/>
    <col min="10767" max="10767" width="3.7109375" style="491" customWidth="1"/>
    <col min="10768" max="10768" width="11.140625" style="491" bestFit="1" customWidth="1"/>
    <col min="10769" max="10770" width="10.5703125" style="491"/>
    <col min="10771" max="10771" width="11.140625" style="491" customWidth="1"/>
    <col min="10772" max="11001" width="10.5703125" style="491"/>
    <col min="11002" max="11009" width="0" style="491" hidden="1" customWidth="1"/>
    <col min="11010" max="11010" width="3.7109375" style="491" customWidth="1"/>
    <col min="11011" max="11011" width="3.85546875" style="491" customWidth="1"/>
    <col min="11012" max="11012" width="3.7109375" style="491" customWidth="1"/>
    <col min="11013" max="11013" width="12.7109375" style="491" customWidth="1"/>
    <col min="11014" max="11014" width="52.7109375" style="491" customWidth="1"/>
    <col min="11015" max="11018" width="0" style="491" hidden="1" customWidth="1"/>
    <col min="11019" max="11019" width="12.28515625" style="491" customWidth="1"/>
    <col min="11020" max="11020" width="6.42578125" style="491" customWidth="1"/>
    <col min="11021" max="11021" width="12.28515625" style="491" customWidth="1"/>
    <col min="11022" max="11022" width="0" style="491" hidden="1" customWidth="1"/>
    <col min="11023" max="11023" width="3.7109375" style="491" customWidth="1"/>
    <col min="11024" max="11024" width="11.140625" style="491" bestFit="1" customWidth="1"/>
    <col min="11025" max="11026" width="10.5703125" style="491"/>
    <col min="11027" max="11027" width="11.140625" style="491" customWidth="1"/>
    <col min="11028" max="11257" width="10.5703125" style="491"/>
    <col min="11258" max="11265" width="0" style="491" hidden="1" customWidth="1"/>
    <col min="11266" max="11266" width="3.7109375" style="491" customWidth="1"/>
    <col min="11267" max="11267" width="3.85546875" style="491" customWidth="1"/>
    <col min="11268" max="11268" width="3.7109375" style="491" customWidth="1"/>
    <col min="11269" max="11269" width="12.7109375" style="491" customWidth="1"/>
    <col min="11270" max="11270" width="52.7109375" style="491" customWidth="1"/>
    <col min="11271" max="11274" width="0" style="491" hidden="1" customWidth="1"/>
    <col min="11275" max="11275" width="12.28515625" style="491" customWidth="1"/>
    <col min="11276" max="11276" width="6.42578125" style="491" customWidth="1"/>
    <col min="11277" max="11277" width="12.28515625" style="491" customWidth="1"/>
    <col min="11278" max="11278" width="0" style="491" hidden="1" customWidth="1"/>
    <col min="11279" max="11279" width="3.7109375" style="491" customWidth="1"/>
    <col min="11280" max="11280" width="11.140625" style="491" bestFit="1" customWidth="1"/>
    <col min="11281" max="11282" width="10.5703125" style="491"/>
    <col min="11283" max="11283" width="11.140625" style="491" customWidth="1"/>
    <col min="11284" max="11513" width="10.5703125" style="491"/>
    <col min="11514" max="11521" width="0" style="491" hidden="1" customWidth="1"/>
    <col min="11522" max="11522" width="3.7109375" style="491" customWidth="1"/>
    <col min="11523" max="11523" width="3.85546875" style="491" customWidth="1"/>
    <col min="11524" max="11524" width="3.7109375" style="491" customWidth="1"/>
    <col min="11525" max="11525" width="12.7109375" style="491" customWidth="1"/>
    <col min="11526" max="11526" width="52.7109375" style="491" customWidth="1"/>
    <col min="11527" max="11530" width="0" style="491" hidden="1" customWidth="1"/>
    <col min="11531" max="11531" width="12.28515625" style="491" customWidth="1"/>
    <col min="11532" max="11532" width="6.42578125" style="491" customWidth="1"/>
    <col min="11533" max="11533" width="12.28515625" style="491" customWidth="1"/>
    <col min="11534" max="11534" width="0" style="491" hidden="1" customWidth="1"/>
    <col min="11535" max="11535" width="3.7109375" style="491" customWidth="1"/>
    <col min="11536" max="11536" width="11.140625" style="491" bestFit="1" customWidth="1"/>
    <col min="11537" max="11538" width="10.5703125" style="491"/>
    <col min="11539" max="11539" width="11.140625" style="491" customWidth="1"/>
    <col min="11540" max="11769" width="10.5703125" style="491"/>
    <col min="11770" max="11777" width="0" style="491" hidden="1" customWidth="1"/>
    <col min="11778" max="11778" width="3.7109375" style="491" customWidth="1"/>
    <col min="11779" max="11779" width="3.85546875" style="491" customWidth="1"/>
    <col min="11780" max="11780" width="3.7109375" style="491" customWidth="1"/>
    <col min="11781" max="11781" width="12.7109375" style="491" customWidth="1"/>
    <col min="11782" max="11782" width="52.7109375" style="491" customWidth="1"/>
    <col min="11783" max="11786" width="0" style="491" hidden="1" customWidth="1"/>
    <col min="11787" max="11787" width="12.28515625" style="491" customWidth="1"/>
    <col min="11788" max="11788" width="6.42578125" style="491" customWidth="1"/>
    <col min="11789" max="11789" width="12.28515625" style="491" customWidth="1"/>
    <col min="11790" max="11790" width="0" style="491" hidden="1" customWidth="1"/>
    <col min="11791" max="11791" width="3.7109375" style="491" customWidth="1"/>
    <col min="11792" max="11792" width="11.140625" style="491" bestFit="1" customWidth="1"/>
    <col min="11793" max="11794" width="10.5703125" style="491"/>
    <col min="11795" max="11795" width="11.140625" style="491" customWidth="1"/>
    <col min="11796" max="12025" width="10.5703125" style="491"/>
    <col min="12026" max="12033" width="0" style="491" hidden="1" customWidth="1"/>
    <col min="12034" max="12034" width="3.7109375" style="491" customWidth="1"/>
    <col min="12035" max="12035" width="3.85546875" style="491" customWidth="1"/>
    <col min="12036" max="12036" width="3.7109375" style="491" customWidth="1"/>
    <col min="12037" max="12037" width="12.7109375" style="491" customWidth="1"/>
    <col min="12038" max="12038" width="52.7109375" style="491" customWidth="1"/>
    <col min="12039" max="12042" width="0" style="491" hidden="1" customWidth="1"/>
    <col min="12043" max="12043" width="12.28515625" style="491" customWidth="1"/>
    <col min="12044" max="12044" width="6.42578125" style="491" customWidth="1"/>
    <col min="12045" max="12045" width="12.28515625" style="491" customWidth="1"/>
    <col min="12046" max="12046" width="0" style="491" hidden="1" customWidth="1"/>
    <col min="12047" max="12047" width="3.7109375" style="491" customWidth="1"/>
    <col min="12048" max="12048" width="11.140625" style="491" bestFit="1" customWidth="1"/>
    <col min="12049" max="12050" width="10.5703125" style="491"/>
    <col min="12051" max="12051" width="11.140625" style="491" customWidth="1"/>
    <col min="12052" max="12281" width="10.5703125" style="491"/>
    <col min="12282" max="12289" width="0" style="491" hidden="1" customWidth="1"/>
    <col min="12290" max="12290" width="3.7109375" style="491" customWidth="1"/>
    <col min="12291" max="12291" width="3.85546875" style="491" customWidth="1"/>
    <col min="12292" max="12292" width="3.7109375" style="491" customWidth="1"/>
    <col min="12293" max="12293" width="12.7109375" style="491" customWidth="1"/>
    <col min="12294" max="12294" width="52.7109375" style="491" customWidth="1"/>
    <col min="12295" max="12298" width="0" style="491" hidden="1" customWidth="1"/>
    <col min="12299" max="12299" width="12.28515625" style="491" customWidth="1"/>
    <col min="12300" max="12300" width="6.42578125" style="491" customWidth="1"/>
    <col min="12301" max="12301" width="12.28515625" style="491" customWidth="1"/>
    <col min="12302" max="12302" width="0" style="491" hidden="1" customWidth="1"/>
    <col min="12303" max="12303" width="3.7109375" style="491" customWidth="1"/>
    <col min="12304" max="12304" width="11.140625" style="491" bestFit="1" customWidth="1"/>
    <col min="12305" max="12306" width="10.5703125" style="491"/>
    <col min="12307" max="12307" width="11.140625" style="491" customWidth="1"/>
    <col min="12308" max="12537" width="10.5703125" style="491"/>
    <col min="12538" max="12545" width="0" style="491" hidden="1" customWidth="1"/>
    <col min="12546" max="12546" width="3.7109375" style="491" customWidth="1"/>
    <col min="12547" max="12547" width="3.85546875" style="491" customWidth="1"/>
    <col min="12548" max="12548" width="3.7109375" style="491" customWidth="1"/>
    <col min="12549" max="12549" width="12.7109375" style="491" customWidth="1"/>
    <col min="12550" max="12550" width="52.7109375" style="491" customWidth="1"/>
    <col min="12551" max="12554" width="0" style="491" hidden="1" customWidth="1"/>
    <col min="12555" max="12555" width="12.28515625" style="491" customWidth="1"/>
    <col min="12556" max="12556" width="6.42578125" style="491" customWidth="1"/>
    <col min="12557" max="12557" width="12.28515625" style="491" customWidth="1"/>
    <col min="12558" max="12558" width="0" style="491" hidden="1" customWidth="1"/>
    <col min="12559" max="12559" width="3.7109375" style="491" customWidth="1"/>
    <col min="12560" max="12560" width="11.140625" style="491" bestFit="1" customWidth="1"/>
    <col min="12561" max="12562" width="10.5703125" style="491"/>
    <col min="12563" max="12563" width="11.140625" style="491" customWidth="1"/>
    <col min="12564" max="12793" width="10.5703125" style="491"/>
    <col min="12794" max="12801" width="0" style="491" hidden="1" customWidth="1"/>
    <col min="12802" max="12802" width="3.7109375" style="491" customWidth="1"/>
    <col min="12803" max="12803" width="3.85546875" style="491" customWidth="1"/>
    <col min="12804" max="12804" width="3.7109375" style="491" customWidth="1"/>
    <col min="12805" max="12805" width="12.7109375" style="491" customWidth="1"/>
    <col min="12806" max="12806" width="52.7109375" style="491" customWidth="1"/>
    <col min="12807" max="12810" width="0" style="491" hidden="1" customWidth="1"/>
    <col min="12811" max="12811" width="12.28515625" style="491" customWidth="1"/>
    <col min="12812" max="12812" width="6.42578125" style="491" customWidth="1"/>
    <col min="12813" max="12813" width="12.28515625" style="491" customWidth="1"/>
    <col min="12814" max="12814" width="0" style="491" hidden="1" customWidth="1"/>
    <col min="12815" max="12815" width="3.7109375" style="491" customWidth="1"/>
    <col min="12816" max="12816" width="11.140625" style="491" bestFit="1" customWidth="1"/>
    <col min="12817" max="12818" width="10.5703125" style="491"/>
    <col min="12819" max="12819" width="11.140625" style="491" customWidth="1"/>
    <col min="12820" max="13049" width="10.5703125" style="491"/>
    <col min="13050" max="13057" width="0" style="491" hidden="1" customWidth="1"/>
    <col min="13058" max="13058" width="3.7109375" style="491" customWidth="1"/>
    <col min="13059" max="13059" width="3.85546875" style="491" customWidth="1"/>
    <col min="13060" max="13060" width="3.7109375" style="491" customWidth="1"/>
    <col min="13061" max="13061" width="12.7109375" style="491" customWidth="1"/>
    <col min="13062" max="13062" width="52.7109375" style="491" customWidth="1"/>
    <col min="13063" max="13066" width="0" style="491" hidden="1" customWidth="1"/>
    <col min="13067" max="13067" width="12.28515625" style="491" customWidth="1"/>
    <col min="13068" max="13068" width="6.42578125" style="491" customWidth="1"/>
    <col min="13069" max="13069" width="12.28515625" style="491" customWidth="1"/>
    <col min="13070" max="13070" width="0" style="491" hidden="1" customWidth="1"/>
    <col min="13071" max="13071" width="3.7109375" style="491" customWidth="1"/>
    <col min="13072" max="13072" width="11.140625" style="491" bestFit="1" customWidth="1"/>
    <col min="13073" max="13074" width="10.5703125" style="491"/>
    <col min="13075" max="13075" width="11.140625" style="491" customWidth="1"/>
    <col min="13076" max="13305" width="10.5703125" style="491"/>
    <col min="13306" max="13313" width="0" style="491" hidden="1" customWidth="1"/>
    <col min="13314" max="13314" width="3.7109375" style="491" customWidth="1"/>
    <col min="13315" max="13315" width="3.85546875" style="491" customWidth="1"/>
    <col min="13316" max="13316" width="3.7109375" style="491" customWidth="1"/>
    <col min="13317" max="13317" width="12.7109375" style="491" customWidth="1"/>
    <col min="13318" max="13318" width="52.7109375" style="491" customWidth="1"/>
    <col min="13319" max="13322" width="0" style="491" hidden="1" customWidth="1"/>
    <col min="13323" max="13323" width="12.28515625" style="491" customWidth="1"/>
    <col min="13324" max="13324" width="6.42578125" style="491" customWidth="1"/>
    <col min="13325" max="13325" width="12.28515625" style="491" customWidth="1"/>
    <col min="13326" max="13326" width="0" style="491" hidden="1" customWidth="1"/>
    <col min="13327" max="13327" width="3.7109375" style="491" customWidth="1"/>
    <col min="13328" max="13328" width="11.140625" style="491" bestFit="1" customWidth="1"/>
    <col min="13329" max="13330" width="10.5703125" style="491"/>
    <col min="13331" max="13331" width="11.140625" style="491" customWidth="1"/>
    <col min="13332" max="13561" width="10.5703125" style="491"/>
    <col min="13562" max="13569" width="0" style="491" hidden="1" customWidth="1"/>
    <col min="13570" max="13570" width="3.7109375" style="491" customWidth="1"/>
    <col min="13571" max="13571" width="3.85546875" style="491" customWidth="1"/>
    <col min="13572" max="13572" width="3.7109375" style="491" customWidth="1"/>
    <col min="13573" max="13573" width="12.7109375" style="491" customWidth="1"/>
    <col min="13574" max="13574" width="52.7109375" style="491" customWidth="1"/>
    <col min="13575" max="13578" width="0" style="491" hidden="1" customWidth="1"/>
    <col min="13579" max="13579" width="12.28515625" style="491" customWidth="1"/>
    <col min="13580" max="13580" width="6.42578125" style="491" customWidth="1"/>
    <col min="13581" max="13581" width="12.28515625" style="491" customWidth="1"/>
    <col min="13582" max="13582" width="0" style="491" hidden="1" customWidth="1"/>
    <col min="13583" max="13583" width="3.7109375" style="491" customWidth="1"/>
    <col min="13584" max="13584" width="11.140625" style="491" bestFit="1" customWidth="1"/>
    <col min="13585" max="13586" width="10.5703125" style="491"/>
    <col min="13587" max="13587" width="11.140625" style="491" customWidth="1"/>
    <col min="13588" max="13817" width="10.5703125" style="491"/>
    <col min="13818" max="13825" width="0" style="491" hidden="1" customWidth="1"/>
    <col min="13826" max="13826" width="3.7109375" style="491" customWidth="1"/>
    <col min="13827" max="13827" width="3.85546875" style="491" customWidth="1"/>
    <col min="13828" max="13828" width="3.7109375" style="491" customWidth="1"/>
    <col min="13829" max="13829" width="12.7109375" style="491" customWidth="1"/>
    <col min="13830" max="13830" width="52.7109375" style="491" customWidth="1"/>
    <col min="13831" max="13834" width="0" style="491" hidden="1" customWidth="1"/>
    <col min="13835" max="13835" width="12.28515625" style="491" customWidth="1"/>
    <col min="13836" max="13836" width="6.42578125" style="491" customWidth="1"/>
    <col min="13837" max="13837" width="12.28515625" style="491" customWidth="1"/>
    <col min="13838" max="13838" width="0" style="491" hidden="1" customWidth="1"/>
    <col min="13839" max="13839" width="3.7109375" style="491" customWidth="1"/>
    <col min="13840" max="13840" width="11.140625" style="491" bestFit="1" customWidth="1"/>
    <col min="13841" max="13842" width="10.5703125" style="491"/>
    <col min="13843" max="13843" width="11.140625" style="491" customWidth="1"/>
    <col min="13844" max="14073" width="10.5703125" style="491"/>
    <col min="14074" max="14081" width="0" style="491" hidden="1" customWidth="1"/>
    <col min="14082" max="14082" width="3.7109375" style="491" customWidth="1"/>
    <col min="14083" max="14083" width="3.85546875" style="491" customWidth="1"/>
    <col min="14084" max="14084" width="3.7109375" style="491" customWidth="1"/>
    <col min="14085" max="14085" width="12.7109375" style="491" customWidth="1"/>
    <col min="14086" max="14086" width="52.7109375" style="491" customWidth="1"/>
    <col min="14087" max="14090" width="0" style="491" hidden="1" customWidth="1"/>
    <col min="14091" max="14091" width="12.28515625" style="491" customWidth="1"/>
    <col min="14092" max="14092" width="6.42578125" style="491" customWidth="1"/>
    <col min="14093" max="14093" width="12.28515625" style="491" customWidth="1"/>
    <col min="14094" max="14094" width="0" style="491" hidden="1" customWidth="1"/>
    <col min="14095" max="14095" width="3.7109375" style="491" customWidth="1"/>
    <col min="14096" max="14096" width="11.140625" style="491" bestFit="1" customWidth="1"/>
    <col min="14097" max="14098" width="10.5703125" style="491"/>
    <col min="14099" max="14099" width="11.140625" style="491" customWidth="1"/>
    <col min="14100" max="14329" width="10.5703125" style="491"/>
    <col min="14330" max="14337" width="0" style="491" hidden="1" customWidth="1"/>
    <col min="14338" max="14338" width="3.7109375" style="491" customWidth="1"/>
    <col min="14339" max="14339" width="3.85546875" style="491" customWidth="1"/>
    <col min="14340" max="14340" width="3.7109375" style="491" customWidth="1"/>
    <col min="14341" max="14341" width="12.7109375" style="491" customWidth="1"/>
    <col min="14342" max="14342" width="52.7109375" style="491" customWidth="1"/>
    <col min="14343" max="14346" width="0" style="491" hidden="1" customWidth="1"/>
    <col min="14347" max="14347" width="12.28515625" style="491" customWidth="1"/>
    <col min="14348" max="14348" width="6.42578125" style="491" customWidth="1"/>
    <col min="14349" max="14349" width="12.28515625" style="491" customWidth="1"/>
    <col min="14350" max="14350" width="0" style="491" hidden="1" customWidth="1"/>
    <col min="14351" max="14351" width="3.7109375" style="491" customWidth="1"/>
    <col min="14352" max="14352" width="11.140625" style="491" bestFit="1" customWidth="1"/>
    <col min="14353" max="14354" width="10.5703125" style="491"/>
    <col min="14355" max="14355" width="11.140625" style="491" customWidth="1"/>
    <col min="14356" max="14585" width="10.5703125" style="491"/>
    <col min="14586" max="14593" width="0" style="491" hidden="1" customWidth="1"/>
    <col min="14594" max="14594" width="3.7109375" style="491" customWidth="1"/>
    <col min="14595" max="14595" width="3.85546875" style="491" customWidth="1"/>
    <col min="14596" max="14596" width="3.7109375" style="491" customWidth="1"/>
    <col min="14597" max="14597" width="12.7109375" style="491" customWidth="1"/>
    <col min="14598" max="14598" width="52.7109375" style="491" customWidth="1"/>
    <col min="14599" max="14602" width="0" style="491" hidden="1" customWidth="1"/>
    <col min="14603" max="14603" width="12.28515625" style="491" customWidth="1"/>
    <col min="14604" max="14604" width="6.42578125" style="491" customWidth="1"/>
    <col min="14605" max="14605" width="12.28515625" style="491" customWidth="1"/>
    <col min="14606" max="14606" width="0" style="491" hidden="1" customWidth="1"/>
    <col min="14607" max="14607" width="3.7109375" style="491" customWidth="1"/>
    <col min="14608" max="14608" width="11.140625" style="491" bestFit="1" customWidth="1"/>
    <col min="14609" max="14610" width="10.5703125" style="491"/>
    <col min="14611" max="14611" width="11.140625" style="491" customWidth="1"/>
    <col min="14612" max="14841" width="10.5703125" style="491"/>
    <col min="14842" max="14849" width="0" style="491" hidden="1" customWidth="1"/>
    <col min="14850" max="14850" width="3.7109375" style="491" customWidth="1"/>
    <col min="14851" max="14851" width="3.85546875" style="491" customWidth="1"/>
    <col min="14852" max="14852" width="3.7109375" style="491" customWidth="1"/>
    <col min="14853" max="14853" width="12.7109375" style="491" customWidth="1"/>
    <col min="14854" max="14854" width="52.7109375" style="491" customWidth="1"/>
    <col min="14855" max="14858" width="0" style="491" hidden="1" customWidth="1"/>
    <col min="14859" max="14859" width="12.28515625" style="491" customWidth="1"/>
    <col min="14860" max="14860" width="6.42578125" style="491" customWidth="1"/>
    <col min="14861" max="14861" width="12.28515625" style="491" customWidth="1"/>
    <col min="14862" max="14862" width="0" style="491" hidden="1" customWidth="1"/>
    <col min="14863" max="14863" width="3.7109375" style="491" customWidth="1"/>
    <col min="14864" max="14864" width="11.140625" style="491" bestFit="1" customWidth="1"/>
    <col min="14865" max="14866" width="10.5703125" style="491"/>
    <col min="14867" max="14867" width="11.140625" style="491" customWidth="1"/>
    <col min="14868" max="15097" width="10.5703125" style="491"/>
    <col min="15098" max="15105" width="0" style="491" hidden="1" customWidth="1"/>
    <col min="15106" max="15106" width="3.7109375" style="491" customWidth="1"/>
    <col min="15107" max="15107" width="3.85546875" style="491" customWidth="1"/>
    <col min="15108" max="15108" width="3.7109375" style="491" customWidth="1"/>
    <col min="15109" max="15109" width="12.7109375" style="491" customWidth="1"/>
    <col min="15110" max="15110" width="52.7109375" style="491" customWidth="1"/>
    <col min="15111" max="15114" width="0" style="491" hidden="1" customWidth="1"/>
    <col min="15115" max="15115" width="12.28515625" style="491" customWidth="1"/>
    <col min="15116" max="15116" width="6.42578125" style="491" customWidth="1"/>
    <col min="15117" max="15117" width="12.28515625" style="491" customWidth="1"/>
    <col min="15118" max="15118" width="0" style="491" hidden="1" customWidth="1"/>
    <col min="15119" max="15119" width="3.7109375" style="491" customWidth="1"/>
    <col min="15120" max="15120" width="11.140625" style="491" bestFit="1" customWidth="1"/>
    <col min="15121" max="15122" width="10.5703125" style="491"/>
    <col min="15123" max="15123" width="11.140625" style="491" customWidth="1"/>
    <col min="15124" max="15353" width="10.5703125" style="491"/>
    <col min="15354" max="15361" width="0" style="491" hidden="1" customWidth="1"/>
    <col min="15362" max="15362" width="3.7109375" style="491" customWidth="1"/>
    <col min="15363" max="15363" width="3.85546875" style="491" customWidth="1"/>
    <col min="15364" max="15364" width="3.7109375" style="491" customWidth="1"/>
    <col min="15365" max="15365" width="12.7109375" style="491" customWidth="1"/>
    <col min="15366" max="15366" width="52.7109375" style="491" customWidth="1"/>
    <col min="15367" max="15370" width="0" style="491" hidden="1" customWidth="1"/>
    <col min="15371" max="15371" width="12.28515625" style="491" customWidth="1"/>
    <col min="15372" max="15372" width="6.42578125" style="491" customWidth="1"/>
    <col min="15373" max="15373" width="12.28515625" style="491" customWidth="1"/>
    <col min="15374" max="15374" width="0" style="491" hidden="1" customWidth="1"/>
    <col min="15375" max="15375" width="3.7109375" style="491" customWidth="1"/>
    <col min="15376" max="15376" width="11.140625" style="491" bestFit="1" customWidth="1"/>
    <col min="15377" max="15378" width="10.5703125" style="491"/>
    <col min="15379" max="15379" width="11.140625" style="491" customWidth="1"/>
    <col min="15380" max="15609" width="10.5703125" style="491"/>
    <col min="15610" max="15617" width="0" style="491" hidden="1" customWidth="1"/>
    <col min="15618" max="15618" width="3.7109375" style="491" customWidth="1"/>
    <col min="15619" max="15619" width="3.85546875" style="491" customWidth="1"/>
    <col min="15620" max="15620" width="3.7109375" style="491" customWidth="1"/>
    <col min="15621" max="15621" width="12.7109375" style="491" customWidth="1"/>
    <col min="15622" max="15622" width="52.7109375" style="491" customWidth="1"/>
    <col min="15623" max="15626" width="0" style="491" hidden="1" customWidth="1"/>
    <col min="15627" max="15627" width="12.28515625" style="491" customWidth="1"/>
    <col min="15628" max="15628" width="6.42578125" style="491" customWidth="1"/>
    <col min="15629" max="15629" width="12.28515625" style="491" customWidth="1"/>
    <col min="15630" max="15630" width="0" style="491" hidden="1" customWidth="1"/>
    <col min="15631" max="15631" width="3.7109375" style="491" customWidth="1"/>
    <col min="15632" max="15632" width="11.140625" style="491" bestFit="1" customWidth="1"/>
    <col min="15633" max="15634" width="10.5703125" style="491"/>
    <col min="15635" max="15635" width="11.140625" style="491" customWidth="1"/>
    <col min="15636" max="15865" width="10.5703125" style="491"/>
    <col min="15866" max="15873" width="0" style="491" hidden="1" customWidth="1"/>
    <col min="15874" max="15874" width="3.7109375" style="491" customWidth="1"/>
    <col min="15875" max="15875" width="3.85546875" style="491" customWidth="1"/>
    <col min="15876" max="15876" width="3.7109375" style="491" customWidth="1"/>
    <col min="15877" max="15877" width="12.7109375" style="491" customWidth="1"/>
    <col min="15878" max="15878" width="52.7109375" style="491" customWidth="1"/>
    <col min="15879" max="15882" width="0" style="491" hidden="1" customWidth="1"/>
    <col min="15883" max="15883" width="12.28515625" style="491" customWidth="1"/>
    <col min="15884" max="15884" width="6.42578125" style="491" customWidth="1"/>
    <col min="15885" max="15885" width="12.28515625" style="491" customWidth="1"/>
    <col min="15886" max="15886" width="0" style="491" hidden="1" customWidth="1"/>
    <col min="15887" max="15887" width="3.7109375" style="491" customWidth="1"/>
    <col min="15888" max="15888" width="11.140625" style="491" bestFit="1" customWidth="1"/>
    <col min="15889" max="15890" width="10.5703125" style="491"/>
    <col min="15891" max="15891" width="11.140625" style="491" customWidth="1"/>
    <col min="15892" max="16121" width="10.5703125" style="491"/>
    <col min="16122" max="16129" width="0" style="491" hidden="1" customWidth="1"/>
    <col min="16130" max="16130" width="3.7109375" style="491" customWidth="1"/>
    <col min="16131" max="16131" width="3.85546875" style="491" customWidth="1"/>
    <col min="16132" max="16132" width="3.7109375" style="491" customWidth="1"/>
    <col min="16133" max="16133" width="12.7109375" style="491" customWidth="1"/>
    <col min="16134" max="16134" width="52.7109375" style="491" customWidth="1"/>
    <col min="16135" max="16138" width="0" style="491" hidden="1" customWidth="1"/>
    <col min="16139" max="16139" width="12.28515625" style="491" customWidth="1"/>
    <col min="16140" max="16140" width="6.42578125" style="491" customWidth="1"/>
    <col min="16141" max="16141" width="12.28515625" style="491" customWidth="1"/>
    <col min="16142" max="16142" width="0" style="491" hidden="1" customWidth="1"/>
    <col min="16143" max="16143" width="3.7109375" style="491" customWidth="1"/>
    <col min="16144" max="16144" width="11.140625" style="491" bestFit="1" customWidth="1"/>
    <col min="16145" max="16146" width="10.5703125" style="491"/>
    <col min="16147" max="16147" width="11.140625" style="491" customWidth="1"/>
    <col min="16148" max="16384" width="10.5703125" style="491"/>
  </cols>
  <sheetData>
    <row r="1" spans="1:29" hidden="1">
      <c r="Q1" s="550"/>
      <c r="R1" s="550"/>
    </row>
    <row r="2" spans="1:29" hidden="1">
      <c r="U2" s="550"/>
    </row>
    <row r="3" spans="1:29" hidden="1"/>
    <row r="4" spans="1:29" ht="3" customHeight="1">
      <c r="J4" s="497"/>
      <c r="K4" s="497"/>
      <c r="L4" s="492"/>
      <c r="M4" s="492"/>
      <c r="N4" s="492"/>
      <c r="O4" s="500"/>
      <c r="P4" s="500"/>
      <c r="Q4" s="500"/>
      <c r="R4" s="500"/>
      <c r="S4" s="500"/>
      <c r="T4" s="500"/>
      <c r="U4" s="500"/>
    </row>
    <row r="5" spans="1:29" ht="26.1" customHeight="1">
      <c r="J5" s="497"/>
      <c r="K5" s="497"/>
      <c r="L5" s="1300" t="s">
        <v>720</v>
      </c>
      <c r="M5" s="1300"/>
      <c r="N5" s="1300"/>
      <c r="O5" s="1300"/>
      <c r="P5" s="1300"/>
      <c r="Q5" s="1300"/>
      <c r="R5" s="1300"/>
      <c r="S5" s="1300"/>
      <c r="T5" s="1300"/>
      <c r="U5" s="631"/>
    </row>
    <row r="6" spans="1:29" ht="3" customHeight="1">
      <c r="J6" s="497"/>
      <c r="K6" s="497"/>
      <c r="L6" s="492"/>
      <c r="M6" s="492"/>
      <c r="N6" s="492"/>
      <c r="O6" s="496"/>
      <c r="P6" s="496"/>
      <c r="Q6" s="496"/>
      <c r="R6" s="496"/>
      <c r="S6" s="496"/>
      <c r="T6" s="496"/>
      <c r="U6" s="496"/>
      <c r="V6" s="500"/>
    </row>
    <row r="7" spans="1:29"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549"/>
      <c r="V8" s="549"/>
      <c r="W8" s="487"/>
      <c r="X8" s="557"/>
      <c r="Y8" s="557"/>
      <c r="Z8" s="557"/>
      <c r="AA8" s="557"/>
      <c r="AB8" s="557"/>
      <c r="AC8" s="557"/>
    </row>
    <row r="9" spans="1:29"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549"/>
      <c r="V9" s="549"/>
      <c r="W9" s="487"/>
      <c r="X9" s="557"/>
      <c r="Y9" s="557"/>
      <c r="Z9" s="557"/>
      <c r="AA9" s="557"/>
      <c r="AB9" s="557"/>
      <c r="AC9" s="557"/>
    </row>
    <row r="10" spans="1:29"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29" s="537" customFormat="1" ht="11.25" hidden="1">
      <c r="A11" s="557"/>
      <c r="B11" s="557"/>
      <c r="C11" s="557"/>
      <c r="D11" s="557"/>
      <c r="E11" s="557"/>
      <c r="F11" s="557"/>
      <c r="G11" s="557"/>
      <c r="H11" s="557"/>
      <c r="L11" s="1301"/>
      <c r="M11" s="1301"/>
      <c r="N11" s="534"/>
      <c r="O11" s="549"/>
      <c r="P11" s="549"/>
      <c r="Q11" s="549"/>
      <c r="R11" s="549"/>
      <c r="S11" s="549"/>
      <c r="T11" s="549"/>
      <c r="U11" s="555" t="s">
        <v>371</v>
      </c>
      <c r="X11" s="557"/>
      <c r="Y11" s="557"/>
      <c r="Z11" s="557"/>
      <c r="AA11" s="557"/>
      <c r="AB11" s="557"/>
      <c r="AC11" s="557"/>
    </row>
    <row r="12" spans="1:29">
      <c r="J12" s="497"/>
      <c r="K12" s="497"/>
      <c r="L12" s="492"/>
      <c r="M12" s="492"/>
      <c r="N12" s="470"/>
      <c r="O12" s="1308"/>
      <c r="P12" s="1308"/>
      <c r="Q12" s="1308"/>
      <c r="R12" s="1308"/>
      <c r="S12" s="1308"/>
      <c r="T12" s="1308"/>
      <c r="U12" s="1308"/>
    </row>
    <row r="13" spans="1:29">
      <c r="J13" s="497"/>
      <c r="K13" s="497"/>
      <c r="L13" s="1229" t="s">
        <v>445</v>
      </c>
      <c r="M13" s="1229"/>
      <c r="N13" s="1229"/>
      <c r="O13" s="1229"/>
      <c r="P13" s="1229"/>
      <c r="Q13" s="1229"/>
      <c r="R13" s="1229"/>
      <c r="S13" s="1229"/>
      <c r="T13" s="1229"/>
      <c r="U13" s="1229"/>
      <c r="V13" s="1229"/>
      <c r="W13" s="1229" t="s">
        <v>446</v>
      </c>
    </row>
    <row r="14" spans="1:29" ht="14.25" customHeight="1">
      <c r="J14" s="497"/>
      <c r="K14" s="497"/>
      <c r="L14" s="1314" t="s">
        <v>91</v>
      </c>
      <c r="M14" s="1314" t="s">
        <v>603</v>
      </c>
      <c r="N14" s="628"/>
      <c r="O14" s="1315" t="s">
        <v>605</v>
      </c>
      <c r="P14" s="1316"/>
      <c r="Q14" s="1316"/>
      <c r="R14" s="1316"/>
      <c r="S14" s="1316"/>
      <c r="T14" s="1317"/>
      <c r="U14" s="1297" t="s">
        <v>339</v>
      </c>
      <c r="V14" s="1311" t="s">
        <v>274</v>
      </c>
      <c r="W14" s="1229"/>
    </row>
    <row r="15" spans="1:29" ht="14.25" customHeight="1">
      <c r="J15" s="497"/>
      <c r="K15" s="497"/>
      <c r="L15" s="1314"/>
      <c r="M15" s="1314"/>
      <c r="N15" s="629"/>
      <c r="O15" s="1320" t="s">
        <v>579</v>
      </c>
      <c r="P15" s="1318" t="s">
        <v>270</v>
      </c>
      <c r="Q15" s="1319"/>
      <c r="R15" s="1294" t="s">
        <v>616</v>
      </c>
      <c r="S15" s="1295"/>
      <c r="T15" s="1296"/>
      <c r="U15" s="1298"/>
      <c r="V15" s="1312"/>
      <c r="W15" s="1229"/>
    </row>
    <row r="16" spans="1:29" ht="33.75" customHeight="1">
      <c r="J16" s="497"/>
      <c r="K16" s="497"/>
      <c r="L16" s="1314"/>
      <c r="M16" s="1314"/>
      <c r="N16" s="630"/>
      <c r="O16" s="1321"/>
      <c r="P16" s="503" t="s">
        <v>580</v>
      </c>
      <c r="Q16" s="503" t="s">
        <v>6</v>
      </c>
      <c r="R16" s="504" t="s">
        <v>273</v>
      </c>
      <c r="S16" s="1309" t="s">
        <v>272</v>
      </c>
      <c r="T16" s="1310"/>
      <c r="U16" s="1299"/>
      <c r="V16" s="1313"/>
      <c r="W16" s="1229"/>
    </row>
    <row r="17" spans="1:29">
      <c r="J17" s="497"/>
      <c r="K17" s="536">
        <v>1</v>
      </c>
      <c r="L17" s="614" t="s">
        <v>92</v>
      </c>
      <c r="M17" s="614" t="s">
        <v>48</v>
      </c>
      <c r="N17" s="616" t="str">
        <f ca="1">OFFSET(N17,0,-1)</f>
        <v>2</v>
      </c>
      <c r="O17" s="615">
        <f ca="1">OFFSET(O17,0,-1)+1</f>
        <v>3</v>
      </c>
      <c r="P17" s="615">
        <f ca="1">OFFSET(P17,0,-1)+1</f>
        <v>4</v>
      </c>
      <c r="Q17" s="615">
        <f ca="1">OFFSET(Q17,0,-1)+1</f>
        <v>5</v>
      </c>
      <c r="R17" s="615">
        <f ca="1">OFFSET(R17,0,-1)+1</f>
        <v>6</v>
      </c>
      <c r="S17" s="1302">
        <f ca="1">OFFSET(S17,0,-1)+1</f>
        <v>7</v>
      </c>
      <c r="T17" s="1302"/>
      <c r="U17" s="615">
        <f ca="1">OFFSET(U17,0,-2)+1</f>
        <v>8</v>
      </c>
      <c r="V17" s="616">
        <f ca="1">OFFSET(V17,0,-1)</f>
        <v>8</v>
      </c>
      <c r="W17" s="615">
        <f ca="1">OFFSET(W17,0,-1)+1</f>
        <v>9</v>
      </c>
    </row>
    <row r="18" spans="1:29" ht="22.5">
      <c r="A18" s="1285">
        <v>1</v>
      </c>
      <c r="B18" s="811"/>
      <c r="C18" s="811"/>
      <c r="D18" s="811"/>
      <c r="E18" s="812"/>
      <c r="F18" s="813"/>
      <c r="G18" s="813"/>
      <c r="H18" s="813"/>
      <c r="I18" s="814"/>
      <c r="J18" s="809"/>
      <c r="K18" s="816"/>
      <c r="L18" s="560">
        <f>mergeValue(A18)</f>
        <v>1</v>
      </c>
      <c r="M18" s="608" t="s">
        <v>19</v>
      </c>
      <c r="N18" s="613"/>
      <c r="O18" s="1286"/>
      <c r="P18" s="1286"/>
      <c r="Q18" s="1286"/>
      <c r="R18" s="1286"/>
      <c r="S18" s="1286"/>
      <c r="T18" s="1286"/>
      <c r="U18" s="1286"/>
      <c r="V18" s="1286"/>
      <c r="W18" s="1127" t="s">
        <v>721</v>
      </c>
      <c r="Y18" s="556"/>
      <c r="Z18" s="556" t="str">
        <f t="shared" ref="Z18:Z31" si="0">IF(M18="","",M18 )</f>
        <v>Наименование тарифа</v>
      </c>
      <c r="AA18" s="556"/>
      <c r="AB18" s="556"/>
      <c r="AC18" s="556"/>
    </row>
    <row r="19" spans="1:29" ht="22.5">
      <c r="A19" s="1285"/>
      <c r="B19" s="1285">
        <v>1</v>
      </c>
      <c r="C19" s="811"/>
      <c r="D19" s="811"/>
      <c r="E19" s="813"/>
      <c r="F19" s="813"/>
      <c r="G19" s="813"/>
      <c r="H19" s="813"/>
      <c r="I19" s="808"/>
      <c r="J19" s="807"/>
      <c r="K19" s="810"/>
      <c r="L19" s="560" t="str">
        <f>mergeValue(A19) &amp;"."&amp; mergeValue(B19)</f>
        <v>1.1</v>
      </c>
      <c r="M19" s="514" t="s">
        <v>15</v>
      </c>
      <c r="N19" s="613"/>
      <c r="O19" s="1286"/>
      <c r="P19" s="1286"/>
      <c r="Q19" s="1286"/>
      <c r="R19" s="1286"/>
      <c r="S19" s="1286"/>
      <c r="T19" s="1286"/>
      <c r="U19" s="1286"/>
      <c r="V19" s="1286"/>
      <c r="W19" s="1127" t="s">
        <v>460</v>
      </c>
      <c r="Y19" s="556"/>
      <c r="Z19" s="556" t="str">
        <f t="shared" si="0"/>
        <v>Территория действия тарифа</v>
      </c>
      <c r="AA19" s="556"/>
      <c r="AB19" s="556"/>
      <c r="AC19" s="556"/>
    </row>
    <row r="20" spans="1:29" ht="22.5">
      <c r="A20" s="1285"/>
      <c r="B20" s="1285"/>
      <c r="C20" s="1285">
        <v>1</v>
      </c>
      <c r="D20" s="811"/>
      <c r="E20" s="813"/>
      <c r="F20" s="813"/>
      <c r="G20" s="813"/>
      <c r="H20" s="813"/>
      <c r="I20" s="815"/>
      <c r="J20" s="807"/>
      <c r="K20" s="810"/>
      <c r="L20" s="560" t="str">
        <f>mergeValue(A20) &amp;"."&amp; mergeValue(B20)&amp;"."&amp; mergeValue(C20)</f>
        <v>1.1.1</v>
      </c>
      <c r="M20" s="515" t="s">
        <v>7</v>
      </c>
      <c r="N20" s="613"/>
      <c r="O20" s="1286"/>
      <c r="P20" s="1286"/>
      <c r="Q20" s="1286"/>
      <c r="R20" s="1286"/>
      <c r="S20" s="1286"/>
      <c r="T20" s="1286"/>
      <c r="U20" s="1286"/>
      <c r="V20" s="1286"/>
      <c r="W20" s="1127" t="s">
        <v>601</v>
      </c>
      <c r="Y20" s="556"/>
      <c r="Z20" s="556" t="str">
        <f t="shared" si="0"/>
        <v xml:space="preserve">Наименование системы теплоснабжения </v>
      </c>
      <c r="AA20" s="556"/>
      <c r="AB20" s="556"/>
      <c r="AC20" s="556"/>
    </row>
    <row r="21" spans="1:29" ht="22.5">
      <c r="A21" s="1285"/>
      <c r="B21" s="1285"/>
      <c r="C21" s="1285"/>
      <c r="D21" s="1285">
        <v>1</v>
      </c>
      <c r="E21" s="813"/>
      <c r="F21" s="813"/>
      <c r="G21" s="813"/>
      <c r="H21" s="813"/>
      <c r="I21" s="815"/>
      <c r="J21" s="807"/>
      <c r="K21" s="810"/>
      <c r="L21" s="560" t="str">
        <f>mergeValue(A21) &amp;"."&amp; mergeValue(B21)&amp;"."&amp; mergeValue(C21)&amp;"."&amp; mergeValue(D21)</f>
        <v>1.1.1.1</v>
      </c>
      <c r="M21" s="516" t="s">
        <v>21</v>
      </c>
      <c r="N21" s="613"/>
      <c r="O21" s="1286"/>
      <c r="P21" s="1286"/>
      <c r="Q21" s="1286"/>
      <c r="R21" s="1286"/>
      <c r="S21" s="1286"/>
      <c r="T21" s="1286"/>
      <c r="U21" s="1286"/>
      <c r="V21" s="1286"/>
      <c r="W21" s="1127" t="s">
        <v>602</v>
      </c>
      <c r="Y21" s="556"/>
      <c r="Z21" s="556" t="str">
        <f t="shared" si="0"/>
        <v xml:space="preserve">Источник тепловой энергии  </v>
      </c>
      <c r="AA21" s="556"/>
      <c r="AB21" s="556"/>
      <c r="AC21" s="556"/>
    </row>
    <row r="22" spans="1:29" ht="78.75">
      <c r="A22" s="1285"/>
      <c r="B22" s="1285"/>
      <c r="C22" s="1285"/>
      <c r="D22" s="1285"/>
      <c r="E22" s="1285">
        <v>1</v>
      </c>
      <c r="F22" s="813"/>
      <c r="G22" s="813"/>
      <c r="H22" s="811">
        <v>1</v>
      </c>
      <c r="I22" s="1285">
        <v>1</v>
      </c>
      <c r="J22" s="813"/>
      <c r="K22" s="818"/>
      <c r="L22" s="560" t="str">
        <f>mergeValue(A22) &amp;"."&amp; mergeValue(B22)&amp;"."&amp; mergeValue(C22)&amp;"."&amp; mergeValue(D22)&amp;"."&amp; mergeValue(E22)</f>
        <v>1.1.1.1.1</v>
      </c>
      <c r="M22" s="522" t="s">
        <v>8</v>
      </c>
      <c r="N22" s="613"/>
      <c r="O22" s="1287"/>
      <c r="P22" s="1287"/>
      <c r="Q22" s="1287"/>
      <c r="R22" s="1287"/>
      <c r="S22" s="1287"/>
      <c r="T22" s="1287"/>
      <c r="U22" s="1287"/>
      <c r="V22" s="1287"/>
      <c r="W22" s="1127" t="s">
        <v>722</v>
      </c>
      <c r="Y22" s="556"/>
      <c r="Z22" s="556" t="str">
        <f t="shared" si="0"/>
        <v>Схема подключения теплопотребляющей установки к коллектору источника тепловой энергии</v>
      </c>
      <c r="AA22" s="556"/>
      <c r="AB22" s="556"/>
      <c r="AC22" s="556"/>
    </row>
    <row r="23" spans="1:29" ht="33.75">
      <c r="A23" s="1285"/>
      <c r="B23" s="1285"/>
      <c r="C23" s="1285"/>
      <c r="D23" s="1285"/>
      <c r="E23" s="1285"/>
      <c r="F23" s="1285">
        <v>1</v>
      </c>
      <c r="G23" s="811"/>
      <c r="H23" s="811"/>
      <c r="I23" s="1285"/>
      <c r="J23" s="1285">
        <v>1</v>
      </c>
      <c r="K23" s="819"/>
      <c r="L23" s="560" t="str">
        <f>mergeValue(A23) &amp;"."&amp; mergeValue(B23)&amp;"."&amp; mergeValue(C23)&amp;"."&amp; mergeValue(D23)&amp;"."&amp; mergeValue(E23)&amp;"."&amp; mergeValue(F23)</f>
        <v>1.1.1.1.1.1</v>
      </c>
      <c r="M23" s="523" t="s">
        <v>9</v>
      </c>
      <c r="N23" s="613"/>
      <c r="O23" s="1288"/>
      <c r="P23" s="1289"/>
      <c r="Q23" s="1289"/>
      <c r="R23" s="1289"/>
      <c r="S23" s="1289"/>
      <c r="T23" s="1289"/>
      <c r="U23" s="1289"/>
      <c r="V23" s="1290"/>
      <c r="W23" s="1127" t="s">
        <v>723</v>
      </c>
      <c r="Y23" s="556"/>
      <c r="Z23" s="556" t="str">
        <f t="shared" si="0"/>
        <v>Группа потребителей</v>
      </c>
      <c r="AA23" s="556"/>
      <c r="AB23" s="556"/>
      <c r="AC23" s="556"/>
    </row>
    <row r="24" spans="1:29" ht="122.1" customHeight="1">
      <c r="A24" s="1285"/>
      <c r="B24" s="1285"/>
      <c r="C24" s="1285"/>
      <c r="D24" s="1285"/>
      <c r="E24" s="1285"/>
      <c r="F24" s="1285"/>
      <c r="G24" s="811">
        <v>1</v>
      </c>
      <c r="H24" s="811"/>
      <c r="I24" s="1285"/>
      <c r="J24" s="1285"/>
      <c r="K24" s="819">
        <v>1</v>
      </c>
      <c r="L24" s="560" t="str">
        <f>mergeValue(A24) &amp;"."&amp; mergeValue(B24)&amp;"."&amp; mergeValue(C24)&amp;"."&amp; mergeValue(D24)&amp;"."&amp; mergeValue(E24)&amp;"."&amp; mergeValue(F24)&amp;"."&amp; mergeValue(G24)</f>
        <v>1.1.1.1.1.1.1</v>
      </c>
      <c r="M24" s="1086"/>
      <c r="N24" s="613"/>
      <c r="O24" s="530"/>
      <c r="P24" s="530"/>
      <c r="Q24" s="1038"/>
      <c r="R24" s="1292"/>
      <c r="S24" s="1293" t="s">
        <v>83</v>
      </c>
      <c r="T24" s="1292"/>
      <c r="U24" s="1293" t="s">
        <v>84</v>
      </c>
      <c r="V24" s="530"/>
      <c r="W24" s="1303" t="s">
        <v>724</v>
      </c>
      <c r="X24" s="552" t="str">
        <f>strCheckDate(O25:V25)</f>
        <v/>
      </c>
      <c r="Y24" s="556"/>
      <c r="Z24" s="556" t="str">
        <f t="shared" si="0"/>
        <v/>
      </c>
      <c r="AA24" s="556"/>
      <c r="AB24" s="556"/>
      <c r="AC24" s="556"/>
    </row>
    <row r="25" spans="1:29" ht="11.25" hidden="1">
      <c r="A25" s="1285"/>
      <c r="B25" s="1285"/>
      <c r="C25" s="1285"/>
      <c r="D25" s="1285"/>
      <c r="E25" s="1285"/>
      <c r="F25" s="1285"/>
      <c r="G25" s="811"/>
      <c r="H25" s="811"/>
      <c r="I25" s="1285"/>
      <c r="J25" s="1285"/>
      <c r="K25" s="819"/>
      <c r="L25" s="567"/>
      <c r="M25" s="613"/>
      <c r="N25" s="613"/>
      <c r="O25" s="530"/>
      <c r="P25" s="530"/>
      <c r="Q25" s="551" t="str">
        <f>R24 &amp; "-" &amp; T24</f>
        <v>-</v>
      </c>
      <c r="R25" s="1292"/>
      <c r="S25" s="1293"/>
      <c r="T25" s="1292"/>
      <c r="U25" s="1293"/>
      <c r="V25" s="530"/>
      <c r="W25" s="1304"/>
      <c r="Y25" s="556"/>
      <c r="Z25" s="556" t="str">
        <f t="shared" si="0"/>
        <v/>
      </c>
      <c r="AA25" s="556"/>
      <c r="AB25" s="556"/>
      <c r="AC25" s="556"/>
    </row>
    <row r="26" spans="1:29" ht="15" customHeight="1">
      <c r="A26" s="1285"/>
      <c r="B26" s="1285"/>
      <c r="C26" s="1285"/>
      <c r="D26" s="1285"/>
      <c r="E26" s="1285"/>
      <c r="F26" s="1285"/>
      <c r="G26" s="813"/>
      <c r="H26" s="811"/>
      <c r="I26" s="1285"/>
      <c r="J26" s="1285"/>
      <c r="K26" s="818"/>
      <c r="L26" s="506"/>
      <c r="M26" s="525" t="s">
        <v>24</v>
      </c>
      <c r="N26" s="532"/>
      <c r="O26" s="532"/>
      <c r="P26" s="532"/>
      <c r="Q26" s="532"/>
      <c r="R26" s="532"/>
      <c r="S26" s="532"/>
      <c r="T26" s="532"/>
      <c r="U26" s="532"/>
      <c r="V26" s="528"/>
      <c r="W26" s="1305"/>
      <c r="Y26" s="556"/>
      <c r="Z26" s="556" t="str">
        <f t="shared" si="0"/>
        <v>Добавить вид теплоносителя (параметры теплоносителя)</v>
      </c>
      <c r="AA26" s="556"/>
      <c r="AB26" s="556"/>
      <c r="AC26" s="556"/>
    </row>
    <row r="27" spans="1:29" ht="15" customHeight="1">
      <c r="A27" s="1285"/>
      <c r="B27" s="1285"/>
      <c r="C27" s="1285"/>
      <c r="D27" s="1285"/>
      <c r="E27" s="1285"/>
      <c r="F27" s="813"/>
      <c r="G27" s="813"/>
      <c r="H27" s="811"/>
      <c r="I27" s="1285"/>
      <c r="J27" s="813"/>
      <c r="K27" s="818"/>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c r="AC27" s="556"/>
    </row>
    <row r="28" spans="1:29" ht="15" customHeight="1">
      <c r="A28" s="1285"/>
      <c r="B28" s="1285"/>
      <c r="C28" s="1285"/>
      <c r="D28" s="1285"/>
      <c r="E28" s="817"/>
      <c r="F28" s="813"/>
      <c r="G28" s="813"/>
      <c r="H28" s="813"/>
      <c r="I28" s="809"/>
      <c r="J28" s="806"/>
      <c r="K28" s="816"/>
      <c r="L28" s="506"/>
      <c r="M28" s="519" t="s">
        <v>11</v>
      </c>
      <c r="N28" s="532"/>
      <c r="O28" s="532"/>
      <c r="P28" s="532"/>
      <c r="Q28" s="532"/>
      <c r="R28" s="532"/>
      <c r="S28" s="532"/>
      <c r="T28" s="532"/>
      <c r="U28" s="531"/>
      <c r="V28" s="532"/>
      <c r="W28" s="632"/>
      <c r="Y28" s="556"/>
      <c r="Z28" s="556" t="str">
        <f t="shared" si="0"/>
        <v>Добавить схему подключения</v>
      </c>
      <c r="AA28" s="556"/>
      <c r="AB28" s="556"/>
      <c r="AC28" s="556"/>
    </row>
    <row r="29" spans="1:29" ht="15" customHeight="1">
      <c r="A29" s="1285"/>
      <c r="B29" s="1285"/>
      <c r="C29" s="1285"/>
      <c r="D29" s="817"/>
      <c r="E29" s="817"/>
      <c r="F29" s="813"/>
      <c r="G29" s="813"/>
      <c r="H29" s="813"/>
      <c r="I29" s="809"/>
      <c r="J29" s="806"/>
      <c r="K29" s="816"/>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c r="AC29" s="556"/>
    </row>
    <row r="30" spans="1:29" ht="15" customHeight="1">
      <c r="A30" s="1285"/>
      <c r="B30" s="1285"/>
      <c r="C30" s="817"/>
      <c r="D30" s="817"/>
      <c r="E30" s="817"/>
      <c r="F30" s="817"/>
      <c r="G30" s="822"/>
      <c r="H30" s="809"/>
      <c r="I30" s="820"/>
      <c r="J30" s="806"/>
      <c r="K30" s="821"/>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c r="AC30" s="556"/>
    </row>
    <row r="31" spans="1:29" ht="15" customHeight="1">
      <c r="A31" s="1285"/>
      <c r="B31" s="817"/>
      <c r="C31" s="817"/>
      <c r="D31" s="817"/>
      <c r="E31" s="817"/>
      <c r="F31" s="817"/>
      <c r="G31" s="822"/>
      <c r="H31" s="809"/>
      <c r="I31" s="809"/>
      <c r="J31" s="806"/>
      <c r="K31" s="816"/>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c r="AC31" s="556"/>
    </row>
    <row r="32" spans="1:29" s="490" customFormat="1" ht="15" customHeight="1">
      <c r="A32" s="805"/>
      <c r="B32" s="805"/>
      <c r="C32" s="805"/>
      <c r="D32" s="805"/>
      <c r="E32" s="805"/>
      <c r="F32" s="805"/>
      <c r="G32" s="805"/>
      <c r="H32" s="805"/>
      <c r="I32" s="805"/>
      <c r="J32" s="805"/>
      <c r="K32" s="805"/>
      <c r="L32" s="460"/>
      <c r="M32" s="533" t="s">
        <v>308</v>
      </c>
      <c r="N32" s="532"/>
      <c r="O32" s="532"/>
      <c r="P32" s="532"/>
      <c r="Q32" s="532"/>
      <c r="R32" s="532"/>
      <c r="S32" s="532"/>
      <c r="T32" s="532"/>
      <c r="U32" s="531"/>
      <c r="V32" s="532"/>
      <c r="W32" s="632"/>
      <c r="X32" s="554"/>
      <c r="Y32" s="554"/>
      <c r="Z32" s="554"/>
      <c r="AA32" s="554"/>
      <c r="AB32" s="554"/>
      <c r="AC32" s="554"/>
    </row>
    <row r="33" spans="1:29" ht="11.25">
      <c r="A33" s="491"/>
      <c r="B33" s="491"/>
      <c r="C33" s="491"/>
      <c r="D33" s="491"/>
      <c r="E33" s="491"/>
      <c r="F33" s="491"/>
      <c r="G33" s="491"/>
      <c r="H33" s="491"/>
      <c r="I33" s="491"/>
      <c r="J33" s="491"/>
      <c r="K33" s="491"/>
      <c r="X33" s="491"/>
      <c r="Y33" s="491"/>
      <c r="Z33" s="491"/>
      <c r="AA33" s="491"/>
      <c r="AB33" s="491"/>
      <c r="AC33" s="491"/>
    </row>
    <row r="34" spans="1:29" ht="90" customHeight="1">
      <c r="L34" s="1">
        <v>1</v>
      </c>
      <c r="M34" s="1278" t="s">
        <v>725</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0" hidden="1" customWidth="1"/>
    <col min="2" max="4" width="3.7109375" style="954" hidden="1" customWidth="1"/>
    <col min="5" max="5" width="3.7109375" style="758" customWidth="1"/>
    <col min="6" max="6" width="9.7109375" style="936" customWidth="1"/>
    <col min="7" max="7" width="37.7109375" style="936" customWidth="1"/>
    <col min="8" max="8" width="66.85546875" style="936" customWidth="1"/>
    <col min="9" max="9" width="115.7109375" style="936" customWidth="1"/>
    <col min="10" max="11" width="10.5703125" style="954"/>
    <col min="12" max="12" width="11.140625" style="954" customWidth="1"/>
    <col min="13" max="20" width="10.5703125" style="954"/>
    <col min="21" max="16384" width="10.5703125" style="936"/>
  </cols>
  <sheetData>
    <row r="1" spans="1:20" ht="3" customHeight="1">
      <c r="A1" s="960" t="s">
        <v>48</v>
      </c>
    </row>
    <row r="2" spans="1:20" ht="22.5">
      <c r="F2" s="1279" t="s">
        <v>471</v>
      </c>
      <c r="G2" s="1280"/>
      <c r="H2" s="1281"/>
      <c r="I2" s="755"/>
    </row>
    <row r="3" spans="1:20" ht="3" customHeight="1"/>
    <row r="4" spans="1:20" s="953" customFormat="1" ht="11.25">
      <c r="A4" s="959"/>
      <c r="B4" s="959"/>
      <c r="C4" s="959"/>
      <c r="D4" s="959"/>
      <c r="F4" s="1229" t="s">
        <v>445</v>
      </c>
      <c r="G4" s="1229"/>
      <c r="H4" s="1229"/>
      <c r="I4" s="1282" t="s">
        <v>446</v>
      </c>
      <c r="J4" s="959"/>
      <c r="K4" s="959"/>
      <c r="L4" s="959"/>
      <c r="M4" s="959"/>
      <c r="N4" s="959"/>
      <c r="O4" s="959"/>
      <c r="P4" s="959"/>
      <c r="Q4" s="959"/>
      <c r="R4" s="959"/>
      <c r="S4" s="959"/>
      <c r="T4" s="959"/>
    </row>
    <row r="5" spans="1:20" s="953" customFormat="1" ht="11.25" customHeight="1">
      <c r="A5" s="959"/>
      <c r="B5" s="959"/>
      <c r="C5" s="959"/>
      <c r="D5" s="959"/>
      <c r="F5" s="968" t="s">
        <v>91</v>
      </c>
      <c r="G5" s="759" t="s">
        <v>448</v>
      </c>
      <c r="H5" s="977" t="s">
        <v>439</v>
      </c>
      <c r="I5" s="1282"/>
      <c r="J5" s="959"/>
      <c r="K5" s="959"/>
      <c r="L5" s="959"/>
      <c r="M5" s="959"/>
      <c r="N5" s="959"/>
      <c r="O5" s="959"/>
      <c r="P5" s="959"/>
      <c r="Q5" s="959"/>
      <c r="R5" s="959"/>
      <c r="S5" s="959"/>
      <c r="T5" s="959"/>
    </row>
    <row r="6" spans="1:20" s="953" customFormat="1" ht="12" customHeight="1">
      <c r="A6" s="959"/>
      <c r="B6" s="959"/>
      <c r="C6" s="959"/>
      <c r="D6" s="959"/>
      <c r="F6" s="760" t="s">
        <v>92</v>
      </c>
      <c r="G6" s="761">
        <v>2</v>
      </c>
      <c r="H6" s="762">
        <v>3</v>
      </c>
      <c r="I6" s="575">
        <v>4</v>
      </c>
      <c r="J6" s="959">
        <v>4</v>
      </c>
      <c r="K6" s="959"/>
      <c r="L6" s="959"/>
      <c r="M6" s="959"/>
      <c r="N6" s="959"/>
      <c r="O6" s="959"/>
      <c r="P6" s="959"/>
      <c r="Q6" s="959"/>
      <c r="R6" s="959"/>
      <c r="S6" s="959"/>
      <c r="T6" s="959"/>
    </row>
    <row r="7" spans="1:20" s="953" customFormat="1" ht="18.75">
      <c r="A7" s="959"/>
      <c r="B7" s="959"/>
      <c r="C7" s="959"/>
      <c r="D7" s="959"/>
      <c r="F7" s="975">
        <v>1</v>
      </c>
      <c r="G7" s="764" t="s">
        <v>472</v>
      </c>
      <c r="H7" s="973" t="str">
        <f>IF(dateCh="","",dateCh)</f>
        <v>30.04.2019</v>
      </c>
      <c r="I7" s="765" t="s">
        <v>473</v>
      </c>
      <c r="J7" s="582"/>
      <c r="K7" s="959"/>
      <c r="L7" s="959"/>
      <c r="M7" s="959"/>
      <c r="N7" s="959"/>
      <c r="O7" s="959"/>
      <c r="P7" s="959"/>
      <c r="Q7" s="959"/>
      <c r="R7" s="959"/>
      <c r="S7" s="959"/>
      <c r="T7" s="959"/>
    </row>
    <row r="8" spans="1:20" s="953" customFormat="1" ht="45">
      <c r="A8" s="1283">
        <v>1</v>
      </c>
      <c r="B8" s="959"/>
      <c r="C8" s="959"/>
      <c r="D8" s="959"/>
      <c r="F8" s="975" t="str">
        <f>"2." &amp;mergeValue(A8)</f>
        <v>2.1</v>
      </c>
      <c r="G8" s="764" t="s">
        <v>474</v>
      </c>
      <c r="H8" s="973" t="str">
        <f>IF('Перечень тарифов'!R21="","наименование отсутствует","" &amp; 'Перечень тарифов'!R21 &amp; "")</f>
        <v>Централизованная система теплоснабжения</v>
      </c>
      <c r="I8" s="765" t="s">
        <v>569</v>
      </c>
      <c r="J8" s="582"/>
      <c r="K8" s="959"/>
      <c r="L8" s="959"/>
      <c r="M8" s="959"/>
      <c r="N8" s="959"/>
      <c r="O8" s="959"/>
      <c r="P8" s="959"/>
      <c r="Q8" s="959"/>
      <c r="R8" s="959"/>
      <c r="S8" s="959"/>
      <c r="T8" s="959"/>
    </row>
    <row r="9" spans="1:20" s="953" customFormat="1" ht="22.5">
      <c r="A9" s="1283"/>
      <c r="B9" s="959"/>
      <c r="C9" s="959"/>
      <c r="D9" s="959"/>
      <c r="F9" s="975" t="str">
        <f>"3." &amp;mergeValue(A9)</f>
        <v>3.1</v>
      </c>
      <c r="G9" s="764" t="s">
        <v>475</v>
      </c>
      <c r="H9" s="97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5" t="s">
        <v>567</v>
      </c>
      <c r="J9" s="582"/>
      <c r="K9" s="959"/>
      <c r="L9" s="959"/>
      <c r="M9" s="959"/>
      <c r="N9" s="959"/>
      <c r="O9" s="959"/>
      <c r="P9" s="959"/>
      <c r="Q9" s="959"/>
      <c r="R9" s="959"/>
      <c r="S9" s="959"/>
      <c r="T9" s="959"/>
    </row>
    <row r="10" spans="1:20" s="953" customFormat="1" ht="22.5">
      <c r="A10" s="1283"/>
      <c r="B10" s="959"/>
      <c r="C10" s="959"/>
      <c r="D10" s="959"/>
      <c r="F10" s="975" t="str">
        <f>"4."&amp;mergeValue(A10)</f>
        <v>4.1</v>
      </c>
      <c r="G10" s="764" t="s">
        <v>476</v>
      </c>
      <c r="H10" s="977" t="s">
        <v>449</v>
      </c>
      <c r="I10" s="765"/>
      <c r="J10" s="582"/>
      <c r="K10" s="959"/>
      <c r="L10" s="959"/>
      <c r="M10" s="959"/>
      <c r="N10" s="959"/>
      <c r="O10" s="959"/>
      <c r="P10" s="959"/>
      <c r="Q10" s="959"/>
      <c r="R10" s="959"/>
      <c r="S10" s="959"/>
      <c r="T10" s="959"/>
    </row>
    <row r="11" spans="1:20" s="953" customFormat="1" ht="18.75">
      <c r="A11" s="1283"/>
      <c r="B11" s="1283">
        <v>1</v>
      </c>
      <c r="C11" s="969"/>
      <c r="D11" s="969"/>
      <c r="F11" s="975" t="str">
        <f>"4."&amp;mergeValue(A11) &amp;"."&amp;mergeValue(B11)</f>
        <v>4.1.1</v>
      </c>
      <c r="G11" s="776" t="s">
        <v>571</v>
      </c>
      <c r="H11" s="973" t="str">
        <f>IF(region_name="","",region_name)</f>
        <v>Ханты-Мансийский автономный округ</v>
      </c>
      <c r="I11" s="765" t="s">
        <v>479</v>
      </c>
      <c r="J11" s="582"/>
      <c r="K11" s="959"/>
      <c r="L11" s="959"/>
      <c r="M11" s="959"/>
      <c r="N11" s="959"/>
      <c r="O11" s="959"/>
      <c r="P11" s="959"/>
      <c r="Q11" s="959"/>
      <c r="R11" s="959"/>
      <c r="S11" s="959"/>
      <c r="T11" s="959"/>
    </row>
    <row r="12" spans="1:20" s="953" customFormat="1" ht="22.5">
      <c r="A12" s="1283"/>
      <c r="B12" s="1283"/>
      <c r="C12" s="1283">
        <v>1</v>
      </c>
      <c r="D12" s="969"/>
      <c r="F12" s="975" t="str">
        <f>"4."&amp;mergeValue(A12) &amp;"."&amp;mergeValue(B12)&amp;"."&amp;mergeValue(C12)</f>
        <v>4.1.1.1</v>
      </c>
      <c r="G12" s="766" t="s">
        <v>477</v>
      </c>
      <c r="H12" s="973" t="str">
        <f>IF(Территории!H13="","","" &amp; Территории!H13 &amp; "")</f>
        <v>Сургутский муниципальный район</v>
      </c>
      <c r="I12" s="765" t="s">
        <v>480</v>
      </c>
      <c r="J12" s="582"/>
      <c r="K12" s="959"/>
      <c r="L12" s="959"/>
      <c r="M12" s="959"/>
      <c r="N12" s="959"/>
      <c r="O12" s="959"/>
      <c r="P12" s="959"/>
      <c r="Q12" s="959"/>
      <c r="R12" s="959"/>
      <c r="S12" s="959"/>
      <c r="T12" s="959"/>
    </row>
    <row r="13" spans="1:20" s="953" customFormat="1" ht="56.25">
      <c r="A13" s="1283"/>
      <c r="B13" s="1283"/>
      <c r="C13" s="1283"/>
      <c r="D13" s="969">
        <v>1</v>
      </c>
      <c r="F13" s="975" t="str">
        <f>"4."&amp;mergeValue(A13) &amp;"."&amp;mergeValue(B13)&amp;"."&amp;mergeValue(C13)&amp;"."&amp;mergeValue(D13)</f>
        <v>4.1.1.1.1</v>
      </c>
      <c r="G13" s="767" t="s">
        <v>478</v>
      </c>
      <c r="H13" s="973" t="str">
        <f>IF(Территории!R14="","","" &amp; Территории!R14 &amp; "")</f>
        <v>Федоровский (71826165)</v>
      </c>
      <c r="I13" s="1182" t="s">
        <v>570</v>
      </c>
      <c r="J13" s="582"/>
      <c r="K13" s="959"/>
      <c r="L13" s="959"/>
      <c r="M13" s="959"/>
      <c r="N13" s="959"/>
      <c r="O13" s="959"/>
      <c r="P13" s="959"/>
      <c r="Q13" s="959"/>
      <c r="R13" s="959"/>
      <c r="S13" s="959"/>
      <c r="T13" s="959"/>
    </row>
    <row r="14" spans="1:20" s="733" customFormat="1" ht="3" customHeight="1">
      <c r="A14" s="734"/>
      <c r="B14" s="734"/>
      <c r="C14" s="734"/>
      <c r="D14" s="734"/>
      <c r="F14" s="592"/>
      <c r="G14" s="593"/>
      <c r="H14" s="594"/>
      <c r="I14" s="595"/>
      <c r="J14" s="734"/>
      <c r="K14" s="734"/>
      <c r="L14" s="734"/>
      <c r="M14" s="734"/>
      <c r="N14" s="734"/>
      <c r="O14" s="734"/>
      <c r="P14" s="734"/>
      <c r="Q14" s="734"/>
      <c r="R14" s="734"/>
      <c r="S14" s="734"/>
      <c r="T14" s="734"/>
    </row>
    <row r="15" spans="1:20" s="733" customFormat="1" ht="15" customHeight="1">
      <c r="A15" s="734"/>
      <c r="B15" s="734"/>
      <c r="C15" s="734"/>
      <c r="D15" s="734"/>
      <c r="F15" s="771"/>
      <c r="G15" s="1278" t="s">
        <v>572</v>
      </c>
      <c r="H15" s="1278"/>
      <c r="I15" s="929"/>
      <c r="J15" s="734"/>
      <c r="K15" s="734"/>
      <c r="L15" s="734"/>
      <c r="M15" s="734"/>
      <c r="N15" s="734"/>
      <c r="O15" s="734"/>
      <c r="P15" s="734"/>
      <c r="Q15" s="734"/>
      <c r="R15" s="734"/>
      <c r="S15" s="734"/>
      <c r="T15" s="73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CG34"/>
  <sheetViews>
    <sheetView showGridLines="0" topLeftCell="I15" zoomScaleNormal="100" workbookViewId="0">
      <selection activeCell="BL28" sqref="BL28"/>
    </sheetView>
  </sheetViews>
  <sheetFormatPr defaultColWidth="10.5703125" defaultRowHeight="14.25"/>
  <cols>
    <col min="1" max="6" width="10.5703125" style="954" hidden="1" customWidth="1"/>
    <col min="7" max="8" width="9.140625" style="960" hidden="1" customWidth="1"/>
    <col min="9" max="9" width="3.7109375" style="942" customWidth="1"/>
    <col min="10" max="11" width="3.7109375" style="758" customWidth="1"/>
    <col min="12" max="12" width="12.7109375" style="936" customWidth="1"/>
    <col min="13" max="13" width="44.7109375" style="936" customWidth="1"/>
    <col min="14" max="14" width="1.7109375" style="936" hidden="1" customWidth="1"/>
    <col min="15" max="15" width="29.7109375" style="936" customWidth="1"/>
    <col min="16" max="17" width="23.7109375" style="936" hidden="1" customWidth="1"/>
    <col min="18" max="18" width="11.7109375" style="936" customWidth="1"/>
    <col min="19" max="19" width="3.7109375" style="936" customWidth="1"/>
    <col min="20" max="20" width="11.7109375" style="936" customWidth="1"/>
    <col min="21" max="21" width="8.5703125" style="936" customWidth="1"/>
    <col min="22" max="22" width="29.7109375" style="1072" customWidth="1"/>
    <col min="23" max="24" width="23.7109375" style="1072" hidden="1" customWidth="1"/>
    <col min="25" max="25" width="11.7109375" style="1072" customWidth="1"/>
    <col min="26" max="26" width="3.7109375" style="1072" customWidth="1"/>
    <col min="27" max="27" width="11.7109375" style="1072" customWidth="1"/>
    <col min="28" max="28" width="8.5703125" style="1072" customWidth="1"/>
    <col min="29" max="29" width="29.7109375" style="1072" customWidth="1"/>
    <col min="30" max="31" width="23.7109375" style="1072" hidden="1" customWidth="1"/>
    <col min="32" max="32" width="11.7109375" style="1072" customWidth="1"/>
    <col min="33" max="33" width="3.7109375" style="1072" customWidth="1"/>
    <col min="34" max="34" width="11.7109375" style="1072" customWidth="1"/>
    <col min="35" max="35" width="8.5703125" style="1072" customWidth="1"/>
    <col min="36" max="36" width="29.7109375" style="1072" customWidth="1"/>
    <col min="37" max="38" width="23.7109375" style="1072" hidden="1" customWidth="1"/>
    <col min="39" max="39" width="11.7109375" style="1072" customWidth="1"/>
    <col min="40" max="40" width="3.7109375" style="1072" customWidth="1"/>
    <col min="41" max="41" width="11.7109375" style="1072" customWidth="1"/>
    <col min="42" max="42" width="8.5703125" style="1072" customWidth="1"/>
    <col min="43" max="43" width="29.7109375" style="1072" customWidth="1"/>
    <col min="44" max="45" width="23.7109375" style="1072" hidden="1" customWidth="1"/>
    <col min="46" max="46" width="11.7109375" style="1072" customWidth="1"/>
    <col min="47" max="47" width="3.7109375" style="1072" customWidth="1"/>
    <col min="48" max="48" width="11.7109375" style="1072" customWidth="1"/>
    <col min="49" max="49" width="8.5703125" style="1072" customWidth="1"/>
    <col min="50" max="50" width="29.7109375" style="1072" customWidth="1"/>
    <col min="51" max="52" width="23.7109375" style="1072" hidden="1" customWidth="1"/>
    <col min="53" max="53" width="11.7109375" style="1072" customWidth="1"/>
    <col min="54" max="54" width="3.7109375" style="1072" customWidth="1"/>
    <col min="55" max="55" width="11.7109375" style="1072" customWidth="1"/>
    <col min="56" max="56" width="8.5703125" style="1072" customWidth="1"/>
    <col min="57" max="57" width="29.7109375" style="1072" customWidth="1"/>
    <col min="58" max="59" width="23.7109375" style="1072" hidden="1" customWidth="1"/>
    <col min="60" max="60" width="11.7109375" style="1072" customWidth="1"/>
    <col min="61" max="61" width="3.7109375" style="1072" customWidth="1"/>
    <col min="62" max="62" width="11.7109375" style="1072" customWidth="1"/>
    <col min="63" max="63" width="8.5703125" style="1072" customWidth="1"/>
    <col min="64" max="64" width="29.7109375" style="1072" customWidth="1"/>
    <col min="65" max="66" width="23.7109375" style="1072" hidden="1" customWidth="1"/>
    <col min="67" max="67" width="11.7109375" style="1072" customWidth="1"/>
    <col min="68" max="68" width="3.7109375" style="1072" customWidth="1"/>
    <col min="69" max="69" width="11.7109375" style="1072" customWidth="1"/>
    <col min="70" max="70" width="8.5703125" style="1072" hidden="1" customWidth="1"/>
    <col min="71" max="71" width="4.7109375" style="936" customWidth="1"/>
    <col min="72" max="72" width="115.7109375" style="936" customWidth="1"/>
    <col min="73" max="74" width="10.5703125" style="954"/>
    <col min="75" max="75" width="11.140625" style="954" customWidth="1"/>
    <col min="76" max="83" width="10.5703125" style="954"/>
    <col min="84" max="305" width="10.5703125" style="936"/>
    <col min="306" max="313" width="0" style="936" hidden="1" customWidth="1"/>
    <col min="314" max="314" width="3.7109375" style="936" customWidth="1"/>
    <col min="315" max="315" width="3.85546875" style="936" customWidth="1"/>
    <col min="316" max="316" width="3.7109375" style="936" customWidth="1"/>
    <col min="317" max="317" width="12.7109375" style="936" customWidth="1"/>
    <col min="318" max="318" width="52.7109375" style="936" customWidth="1"/>
    <col min="319" max="322" width="0" style="936" hidden="1" customWidth="1"/>
    <col min="323" max="323" width="12.28515625" style="936" customWidth="1"/>
    <col min="324" max="324" width="6.42578125" style="936" customWidth="1"/>
    <col min="325" max="325" width="12.28515625" style="936" customWidth="1"/>
    <col min="326" max="326" width="0" style="936" hidden="1" customWidth="1"/>
    <col min="327" max="327" width="3.7109375" style="936" customWidth="1"/>
    <col min="328" max="328" width="11.140625" style="936" bestFit="1" customWidth="1"/>
    <col min="329" max="330" width="10.5703125" style="936"/>
    <col min="331" max="331" width="11.140625" style="936" customWidth="1"/>
    <col min="332" max="561" width="10.5703125" style="936"/>
    <col min="562" max="569" width="0" style="936" hidden="1" customWidth="1"/>
    <col min="570" max="570" width="3.7109375" style="936" customWidth="1"/>
    <col min="571" max="571" width="3.85546875" style="936" customWidth="1"/>
    <col min="572" max="572" width="3.7109375" style="936" customWidth="1"/>
    <col min="573" max="573" width="12.7109375" style="936" customWidth="1"/>
    <col min="574" max="574" width="52.7109375" style="936" customWidth="1"/>
    <col min="575" max="578" width="0" style="936" hidden="1" customWidth="1"/>
    <col min="579" max="579" width="12.28515625" style="936" customWidth="1"/>
    <col min="580" max="580" width="6.42578125" style="936" customWidth="1"/>
    <col min="581" max="581" width="12.28515625" style="936" customWidth="1"/>
    <col min="582" max="582" width="0" style="936" hidden="1" customWidth="1"/>
    <col min="583" max="583" width="3.7109375" style="936" customWidth="1"/>
    <col min="584" max="584" width="11.140625" style="936" bestFit="1" customWidth="1"/>
    <col min="585" max="586" width="10.5703125" style="936"/>
    <col min="587" max="587" width="11.140625" style="936" customWidth="1"/>
    <col min="588" max="817" width="10.5703125" style="936"/>
    <col min="818" max="825" width="0" style="936" hidden="1" customWidth="1"/>
    <col min="826" max="826" width="3.7109375" style="936" customWidth="1"/>
    <col min="827" max="827" width="3.85546875" style="936" customWidth="1"/>
    <col min="828" max="828" width="3.7109375" style="936" customWidth="1"/>
    <col min="829" max="829" width="12.7109375" style="936" customWidth="1"/>
    <col min="830" max="830" width="52.7109375" style="936" customWidth="1"/>
    <col min="831" max="834" width="0" style="936" hidden="1" customWidth="1"/>
    <col min="835" max="835" width="12.28515625" style="936" customWidth="1"/>
    <col min="836" max="836" width="6.42578125" style="936" customWidth="1"/>
    <col min="837" max="837" width="12.28515625" style="936" customWidth="1"/>
    <col min="838" max="838" width="0" style="936" hidden="1" customWidth="1"/>
    <col min="839" max="839" width="3.7109375" style="936" customWidth="1"/>
    <col min="840" max="840" width="11.140625" style="936" bestFit="1" customWidth="1"/>
    <col min="841" max="842" width="10.5703125" style="936"/>
    <col min="843" max="843" width="11.140625" style="936" customWidth="1"/>
    <col min="844" max="1073" width="10.5703125" style="936"/>
    <col min="1074" max="1081" width="0" style="936" hidden="1" customWidth="1"/>
    <col min="1082" max="1082" width="3.7109375" style="936" customWidth="1"/>
    <col min="1083" max="1083" width="3.85546875" style="936" customWidth="1"/>
    <col min="1084" max="1084" width="3.7109375" style="936" customWidth="1"/>
    <col min="1085" max="1085" width="12.7109375" style="936" customWidth="1"/>
    <col min="1086" max="1086" width="52.7109375" style="936" customWidth="1"/>
    <col min="1087" max="1090" width="0" style="936" hidden="1" customWidth="1"/>
    <col min="1091" max="1091" width="12.28515625" style="936" customWidth="1"/>
    <col min="1092" max="1092" width="6.42578125" style="936" customWidth="1"/>
    <col min="1093" max="1093" width="12.28515625" style="936" customWidth="1"/>
    <col min="1094" max="1094" width="0" style="936" hidden="1" customWidth="1"/>
    <col min="1095" max="1095" width="3.7109375" style="936" customWidth="1"/>
    <col min="1096" max="1096" width="11.140625" style="936" bestFit="1" customWidth="1"/>
    <col min="1097" max="1098" width="10.5703125" style="936"/>
    <col min="1099" max="1099" width="11.140625" style="936" customWidth="1"/>
    <col min="1100" max="1329" width="10.5703125" style="936"/>
    <col min="1330" max="1337" width="0" style="936" hidden="1" customWidth="1"/>
    <col min="1338" max="1338" width="3.7109375" style="936" customWidth="1"/>
    <col min="1339" max="1339" width="3.85546875" style="936" customWidth="1"/>
    <col min="1340" max="1340" width="3.7109375" style="936" customWidth="1"/>
    <col min="1341" max="1341" width="12.7109375" style="936" customWidth="1"/>
    <col min="1342" max="1342" width="52.7109375" style="936" customWidth="1"/>
    <col min="1343" max="1346" width="0" style="936" hidden="1" customWidth="1"/>
    <col min="1347" max="1347" width="12.28515625" style="936" customWidth="1"/>
    <col min="1348" max="1348" width="6.42578125" style="936" customWidth="1"/>
    <col min="1349" max="1349" width="12.28515625" style="936" customWidth="1"/>
    <col min="1350" max="1350" width="0" style="936" hidden="1" customWidth="1"/>
    <col min="1351" max="1351" width="3.7109375" style="936" customWidth="1"/>
    <col min="1352" max="1352" width="11.140625" style="936" bestFit="1" customWidth="1"/>
    <col min="1353" max="1354" width="10.5703125" style="936"/>
    <col min="1355" max="1355" width="11.140625" style="936" customWidth="1"/>
    <col min="1356" max="1585" width="10.5703125" style="936"/>
    <col min="1586" max="1593" width="0" style="936" hidden="1" customWidth="1"/>
    <col min="1594" max="1594" width="3.7109375" style="936" customWidth="1"/>
    <col min="1595" max="1595" width="3.85546875" style="936" customWidth="1"/>
    <col min="1596" max="1596" width="3.7109375" style="936" customWidth="1"/>
    <col min="1597" max="1597" width="12.7109375" style="936" customWidth="1"/>
    <col min="1598" max="1598" width="52.7109375" style="936" customWidth="1"/>
    <col min="1599" max="1602" width="0" style="936" hidden="1" customWidth="1"/>
    <col min="1603" max="1603" width="12.28515625" style="936" customWidth="1"/>
    <col min="1604" max="1604" width="6.42578125" style="936" customWidth="1"/>
    <col min="1605" max="1605" width="12.28515625" style="936" customWidth="1"/>
    <col min="1606" max="1606" width="0" style="936" hidden="1" customWidth="1"/>
    <col min="1607" max="1607" width="3.7109375" style="936" customWidth="1"/>
    <col min="1608" max="1608" width="11.140625" style="936" bestFit="1" customWidth="1"/>
    <col min="1609" max="1610" width="10.5703125" style="936"/>
    <col min="1611" max="1611" width="11.140625" style="936" customWidth="1"/>
    <col min="1612" max="1841" width="10.5703125" style="936"/>
    <col min="1842" max="1849" width="0" style="936" hidden="1" customWidth="1"/>
    <col min="1850" max="1850" width="3.7109375" style="936" customWidth="1"/>
    <col min="1851" max="1851" width="3.85546875" style="936" customWidth="1"/>
    <col min="1852" max="1852" width="3.7109375" style="936" customWidth="1"/>
    <col min="1853" max="1853" width="12.7109375" style="936" customWidth="1"/>
    <col min="1854" max="1854" width="52.7109375" style="936" customWidth="1"/>
    <col min="1855" max="1858" width="0" style="936" hidden="1" customWidth="1"/>
    <col min="1859" max="1859" width="12.28515625" style="936" customWidth="1"/>
    <col min="1860" max="1860" width="6.42578125" style="936" customWidth="1"/>
    <col min="1861" max="1861" width="12.28515625" style="936" customWidth="1"/>
    <col min="1862" max="1862" width="0" style="936" hidden="1" customWidth="1"/>
    <col min="1863" max="1863" width="3.7109375" style="936" customWidth="1"/>
    <col min="1864" max="1864" width="11.140625" style="936" bestFit="1" customWidth="1"/>
    <col min="1865" max="1866" width="10.5703125" style="936"/>
    <col min="1867" max="1867" width="11.140625" style="936" customWidth="1"/>
    <col min="1868" max="2097" width="10.5703125" style="936"/>
    <col min="2098" max="2105" width="0" style="936" hidden="1" customWidth="1"/>
    <col min="2106" max="2106" width="3.7109375" style="936" customWidth="1"/>
    <col min="2107" max="2107" width="3.85546875" style="936" customWidth="1"/>
    <col min="2108" max="2108" width="3.7109375" style="936" customWidth="1"/>
    <col min="2109" max="2109" width="12.7109375" style="936" customWidth="1"/>
    <col min="2110" max="2110" width="52.7109375" style="936" customWidth="1"/>
    <col min="2111" max="2114" width="0" style="936" hidden="1" customWidth="1"/>
    <col min="2115" max="2115" width="12.28515625" style="936" customWidth="1"/>
    <col min="2116" max="2116" width="6.42578125" style="936" customWidth="1"/>
    <col min="2117" max="2117" width="12.28515625" style="936" customWidth="1"/>
    <col min="2118" max="2118" width="0" style="936" hidden="1" customWidth="1"/>
    <col min="2119" max="2119" width="3.7109375" style="936" customWidth="1"/>
    <col min="2120" max="2120" width="11.140625" style="936" bestFit="1" customWidth="1"/>
    <col min="2121" max="2122" width="10.5703125" style="936"/>
    <col min="2123" max="2123" width="11.140625" style="936" customWidth="1"/>
    <col min="2124" max="2353" width="10.5703125" style="936"/>
    <col min="2354" max="2361" width="0" style="936" hidden="1" customWidth="1"/>
    <col min="2362" max="2362" width="3.7109375" style="936" customWidth="1"/>
    <col min="2363" max="2363" width="3.85546875" style="936" customWidth="1"/>
    <col min="2364" max="2364" width="3.7109375" style="936" customWidth="1"/>
    <col min="2365" max="2365" width="12.7109375" style="936" customWidth="1"/>
    <col min="2366" max="2366" width="52.7109375" style="936" customWidth="1"/>
    <col min="2367" max="2370" width="0" style="936" hidden="1" customWidth="1"/>
    <col min="2371" max="2371" width="12.28515625" style="936" customWidth="1"/>
    <col min="2372" max="2372" width="6.42578125" style="936" customWidth="1"/>
    <col min="2373" max="2373" width="12.28515625" style="936" customWidth="1"/>
    <col min="2374" max="2374" width="0" style="936" hidden="1" customWidth="1"/>
    <col min="2375" max="2375" width="3.7109375" style="936" customWidth="1"/>
    <col min="2376" max="2376" width="11.140625" style="936" bestFit="1" customWidth="1"/>
    <col min="2377" max="2378" width="10.5703125" style="936"/>
    <col min="2379" max="2379" width="11.140625" style="936" customWidth="1"/>
    <col min="2380" max="2609" width="10.5703125" style="936"/>
    <col min="2610" max="2617" width="0" style="936" hidden="1" customWidth="1"/>
    <col min="2618" max="2618" width="3.7109375" style="936" customWidth="1"/>
    <col min="2619" max="2619" width="3.85546875" style="936" customWidth="1"/>
    <col min="2620" max="2620" width="3.7109375" style="936" customWidth="1"/>
    <col min="2621" max="2621" width="12.7109375" style="936" customWidth="1"/>
    <col min="2622" max="2622" width="52.7109375" style="936" customWidth="1"/>
    <col min="2623" max="2626" width="0" style="936" hidden="1" customWidth="1"/>
    <col min="2627" max="2627" width="12.28515625" style="936" customWidth="1"/>
    <col min="2628" max="2628" width="6.42578125" style="936" customWidth="1"/>
    <col min="2629" max="2629" width="12.28515625" style="936" customWidth="1"/>
    <col min="2630" max="2630" width="0" style="936" hidden="1" customWidth="1"/>
    <col min="2631" max="2631" width="3.7109375" style="936" customWidth="1"/>
    <col min="2632" max="2632" width="11.140625" style="936" bestFit="1" customWidth="1"/>
    <col min="2633" max="2634" width="10.5703125" style="936"/>
    <col min="2635" max="2635" width="11.140625" style="936" customWidth="1"/>
    <col min="2636" max="2865" width="10.5703125" style="936"/>
    <col min="2866" max="2873" width="0" style="936" hidden="1" customWidth="1"/>
    <col min="2874" max="2874" width="3.7109375" style="936" customWidth="1"/>
    <col min="2875" max="2875" width="3.85546875" style="936" customWidth="1"/>
    <col min="2876" max="2876" width="3.7109375" style="936" customWidth="1"/>
    <col min="2877" max="2877" width="12.7109375" style="936" customWidth="1"/>
    <col min="2878" max="2878" width="52.7109375" style="936" customWidth="1"/>
    <col min="2879" max="2882" width="0" style="936" hidden="1" customWidth="1"/>
    <col min="2883" max="2883" width="12.28515625" style="936" customWidth="1"/>
    <col min="2884" max="2884" width="6.42578125" style="936" customWidth="1"/>
    <col min="2885" max="2885" width="12.28515625" style="936" customWidth="1"/>
    <col min="2886" max="2886" width="0" style="936" hidden="1" customWidth="1"/>
    <col min="2887" max="2887" width="3.7109375" style="936" customWidth="1"/>
    <col min="2888" max="2888" width="11.140625" style="936" bestFit="1" customWidth="1"/>
    <col min="2889" max="2890" width="10.5703125" style="936"/>
    <col min="2891" max="2891" width="11.140625" style="936" customWidth="1"/>
    <col min="2892" max="3121" width="10.5703125" style="936"/>
    <col min="3122" max="3129" width="0" style="936" hidden="1" customWidth="1"/>
    <col min="3130" max="3130" width="3.7109375" style="936" customWidth="1"/>
    <col min="3131" max="3131" width="3.85546875" style="936" customWidth="1"/>
    <col min="3132" max="3132" width="3.7109375" style="936" customWidth="1"/>
    <col min="3133" max="3133" width="12.7109375" style="936" customWidth="1"/>
    <col min="3134" max="3134" width="52.7109375" style="936" customWidth="1"/>
    <col min="3135" max="3138" width="0" style="936" hidden="1" customWidth="1"/>
    <col min="3139" max="3139" width="12.28515625" style="936" customWidth="1"/>
    <col min="3140" max="3140" width="6.42578125" style="936" customWidth="1"/>
    <col min="3141" max="3141" width="12.28515625" style="936" customWidth="1"/>
    <col min="3142" max="3142" width="0" style="936" hidden="1" customWidth="1"/>
    <col min="3143" max="3143" width="3.7109375" style="936" customWidth="1"/>
    <col min="3144" max="3144" width="11.140625" style="936" bestFit="1" customWidth="1"/>
    <col min="3145" max="3146" width="10.5703125" style="936"/>
    <col min="3147" max="3147" width="11.140625" style="936" customWidth="1"/>
    <col min="3148" max="3377" width="10.5703125" style="936"/>
    <col min="3378" max="3385" width="0" style="936" hidden="1" customWidth="1"/>
    <col min="3386" max="3386" width="3.7109375" style="936" customWidth="1"/>
    <col min="3387" max="3387" width="3.85546875" style="936" customWidth="1"/>
    <col min="3388" max="3388" width="3.7109375" style="936" customWidth="1"/>
    <col min="3389" max="3389" width="12.7109375" style="936" customWidth="1"/>
    <col min="3390" max="3390" width="52.7109375" style="936" customWidth="1"/>
    <col min="3391" max="3394" width="0" style="936" hidden="1" customWidth="1"/>
    <col min="3395" max="3395" width="12.28515625" style="936" customWidth="1"/>
    <col min="3396" max="3396" width="6.42578125" style="936" customWidth="1"/>
    <col min="3397" max="3397" width="12.28515625" style="936" customWidth="1"/>
    <col min="3398" max="3398" width="0" style="936" hidden="1" customWidth="1"/>
    <col min="3399" max="3399" width="3.7109375" style="936" customWidth="1"/>
    <col min="3400" max="3400" width="11.140625" style="936" bestFit="1" customWidth="1"/>
    <col min="3401" max="3402" width="10.5703125" style="936"/>
    <col min="3403" max="3403" width="11.140625" style="936" customWidth="1"/>
    <col min="3404" max="3633" width="10.5703125" style="936"/>
    <col min="3634" max="3641" width="0" style="936" hidden="1" customWidth="1"/>
    <col min="3642" max="3642" width="3.7109375" style="936" customWidth="1"/>
    <col min="3643" max="3643" width="3.85546875" style="936" customWidth="1"/>
    <col min="3644" max="3644" width="3.7109375" style="936" customWidth="1"/>
    <col min="3645" max="3645" width="12.7109375" style="936" customWidth="1"/>
    <col min="3646" max="3646" width="52.7109375" style="936" customWidth="1"/>
    <col min="3647" max="3650" width="0" style="936" hidden="1" customWidth="1"/>
    <col min="3651" max="3651" width="12.28515625" style="936" customWidth="1"/>
    <col min="3652" max="3652" width="6.42578125" style="936" customWidth="1"/>
    <col min="3653" max="3653" width="12.28515625" style="936" customWidth="1"/>
    <col min="3654" max="3654" width="0" style="936" hidden="1" customWidth="1"/>
    <col min="3655" max="3655" width="3.7109375" style="936" customWidth="1"/>
    <col min="3656" max="3656" width="11.140625" style="936" bestFit="1" customWidth="1"/>
    <col min="3657" max="3658" width="10.5703125" style="936"/>
    <col min="3659" max="3659" width="11.140625" style="936" customWidth="1"/>
    <col min="3660" max="3889" width="10.5703125" style="936"/>
    <col min="3890" max="3897" width="0" style="936" hidden="1" customWidth="1"/>
    <col min="3898" max="3898" width="3.7109375" style="936" customWidth="1"/>
    <col min="3899" max="3899" width="3.85546875" style="936" customWidth="1"/>
    <col min="3900" max="3900" width="3.7109375" style="936" customWidth="1"/>
    <col min="3901" max="3901" width="12.7109375" style="936" customWidth="1"/>
    <col min="3902" max="3902" width="52.7109375" style="936" customWidth="1"/>
    <col min="3903" max="3906" width="0" style="936" hidden="1" customWidth="1"/>
    <col min="3907" max="3907" width="12.28515625" style="936" customWidth="1"/>
    <col min="3908" max="3908" width="6.42578125" style="936" customWidth="1"/>
    <col min="3909" max="3909" width="12.28515625" style="936" customWidth="1"/>
    <col min="3910" max="3910" width="0" style="936" hidden="1" customWidth="1"/>
    <col min="3911" max="3911" width="3.7109375" style="936" customWidth="1"/>
    <col min="3912" max="3912" width="11.140625" style="936" bestFit="1" customWidth="1"/>
    <col min="3913" max="3914" width="10.5703125" style="936"/>
    <col min="3915" max="3915" width="11.140625" style="936" customWidth="1"/>
    <col min="3916" max="4145" width="10.5703125" style="936"/>
    <col min="4146" max="4153" width="0" style="936" hidden="1" customWidth="1"/>
    <col min="4154" max="4154" width="3.7109375" style="936" customWidth="1"/>
    <col min="4155" max="4155" width="3.85546875" style="936" customWidth="1"/>
    <col min="4156" max="4156" width="3.7109375" style="936" customWidth="1"/>
    <col min="4157" max="4157" width="12.7109375" style="936" customWidth="1"/>
    <col min="4158" max="4158" width="52.7109375" style="936" customWidth="1"/>
    <col min="4159" max="4162" width="0" style="936" hidden="1" customWidth="1"/>
    <col min="4163" max="4163" width="12.28515625" style="936" customWidth="1"/>
    <col min="4164" max="4164" width="6.42578125" style="936" customWidth="1"/>
    <col min="4165" max="4165" width="12.28515625" style="936" customWidth="1"/>
    <col min="4166" max="4166" width="0" style="936" hidden="1" customWidth="1"/>
    <col min="4167" max="4167" width="3.7109375" style="936" customWidth="1"/>
    <col min="4168" max="4168" width="11.140625" style="936" bestFit="1" customWidth="1"/>
    <col min="4169" max="4170" width="10.5703125" style="936"/>
    <col min="4171" max="4171" width="11.140625" style="936" customWidth="1"/>
    <col min="4172" max="4401" width="10.5703125" style="936"/>
    <col min="4402" max="4409" width="0" style="936" hidden="1" customWidth="1"/>
    <col min="4410" max="4410" width="3.7109375" style="936" customWidth="1"/>
    <col min="4411" max="4411" width="3.85546875" style="936" customWidth="1"/>
    <col min="4412" max="4412" width="3.7109375" style="936" customWidth="1"/>
    <col min="4413" max="4413" width="12.7109375" style="936" customWidth="1"/>
    <col min="4414" max="4414" width="52.7109375" style="936" customWidth="1"/>
    <col min="4415" max="4418" width="0" style="936" hidden="1" customWidth="1"/>
    <col min="4419" max="4419" width="12.28515625" style="936" customWidth="1"/>
    <col min="4420" max="4420" width="6.42578125" style="936" customWidth="1"/>
    <col min="4421" max="4421" width="12.28515625" style="936" customWidth="1"/>
    <col min="4422" max="4422" width="0" style="936" hidden="1" customWidth="1"/>
    <col min="4423" max="4423" width="3.7109375" style="936" customWidth="1"/>
    <col min="4424" max="4424" width="11.140625" style="936" bestFit="1" customWidth="1"/>
    <col min="4425" max="4426" width="10.5703125" style="936"/>
    <col min="4427" max="4427" width="11.140625" style="936" customWidth="1"/>
    <col min="4428" max="4657" width="10.5703125" style="936"/>
    <col min="4658" max="4665" width="0" style="936" hidden="1" customWidth="1"/>
    <col min="4666" max="4666" width="3.7109375" style="936" customWidth="1"/>
    <col min="4667" max="4667" width="3.85546875" style="936" customWidth="1"/>
    <col min="4668" max="4668" width="3.7109375" style="936" customWidth="1"/>
    <col min="4669" max="4669" width="12.7109375" style="936" customWidth="1"/>
    <col min="4670" max="4670" width="52.7109375" style="936" customWidth="1"/>
    <col min="4671" max="4674" width="0" style="936" hidden="1" customWidth="1"/>
    <col min="4675" max="4675" width="12.28515625" style="936" customWidth="1"/>
    <col min="4676" max="4676" width="6.42578125" style="936" customWidth="1"/>
    <col min="4677" max="4677" width="12.28515625" style="936" customWidth="1"/>
    <col min="4678" max="4678" width="0" style="936" hidden="1" customWidth="1"/>
    <col min="4679" max="4679" width="3.7109375" style="936" customWidth="1"/>
    <col min="4680" max="4680" width="11.140625" style="936" bestFit="1" customWidth="1"/>
    <col min="4681" max="4682" width="10.5703125" style="936"/>
    <col min="4683" max="4683" width="11.140625" style="936" customWidth="1"/>
    <col min="4684" max="4913" width="10.5703125" style="936"/>
    <col min="4914" max="4921" width="0" style="936" hidden="1" customWidth="1"/>
    <col min="4922" max="4922" width="3.7109375" style="936" customWidth="1"/>
    <col min="4923" max="4923" width="3.85546875" style="936" customWidth="1"/>
    <col min="4924" max="4924" width="3.7109375" style="936" customWidth="1"/>
    <col min="4925" max="4925" width="12.7109375" style="936" customWidth="1"/>
    <col min="4926" max="4926" width="52.7109375" style="936" customWidth="1"/>
    <col min="4927" max="4930" width="0" style="936" hidden="1" customWidth="1"/>
    <col min="4931" max="4931" width="12.28515625" style="936" customWidth="1"/>
    <col min="4932" max="4932" width="6.42578125" style="936" customWidth="1"/>
    <col min="4933" max="4933" width="12.28515625" style="936" customWidth="1"/>
    <col min="4934" max="4934" width="0" style="936" hidden="1" customWidth="1"/>
    <col min="4935" max="4935" width="3.7109375" style="936" customWidth="1"/>
    <col min="4936" max="4936" width="11.140625" style="936" bestFit="1" customWidth="1"/>
    <col min="4937" max="4938" width="10.5703125" style="936"/>
    <col min="4939" max="4939" width="11.140625" style="936" customWidth="1"/>
    <col min="4940" max="5169" width="10.5703125" style="936"/>
    <col min="5170" max="5177" width="0" style="936" hidden="1" customWidth="1"/>
    <col min="5178" max="5178" width="3.7109375" style="936" customWidth="1"/>
    <col min="5179" max="5179" width="3.85546875" style="936" customWidth="1"/>
    <col min="5180" max="5180" width="3.7109375" style="936" customWidth="1"/>
    <col min="5181" max="5181" width="12.7109375" style="936" customWidth="1"/>
    <col min="5182" max="5182" width="52.7109375" style="936" customWidth="1"/>
    <col min="5183" max="5186" width="0" style="936" hidden="1" customWidth="1"/>
    <col min="5187" max="5187" width="12.28515625" style="936" customWidth="1"/>
    <col min="5188" max="5188" width="6.42578125" style="936" customWidth="1"/>
    <col min="5189" max="5189" width="12.28515625" style="936" customWidth="1"/>
    <col min="5190" max="5190" width="0" style="936" hidden="1" customWidth="1"/>
    <col min="5191" max="5191" width="3.7109375" style="936" customWidth="1"/>
    <col min="5192" max="5192" width="11.140625" style="936" bestFit="1" customWidth="1"/>
    <col min="5193" max="5194" width="10.5703125" style="936"/>
    <col min="5195" max="5195" width="11.140625" style="936" customWidth="1"/>
    <col min="5196" max="5425" width="10.5703125" style="936"/>
    <col min="5426" max="5433" width="0" style="936" hidden="1" customWidth="1"/>
    <col min="5434" max="5434" width="3.7109375" style="936" customWidth="1"/>
    <col min="5435" max="5435" width="3.85546875" style="936" customWidth="1"/>
    <col min="5436" max="5436" width="3.7109375" style="936" customWidth="1"/>
    <col min="5437" max="5437" width="12.7109375" style="936" customWidth="1"/>
    <col min="5438" max="5438" width="52.7109375" style="936" customWidth="1"/>
    <col min="5439" max="5442" width="0" style="936" hidden="1" customWidth="1"/>
    <col min="5443" max="5443" width="12.28515625" style="936" customWidth="1"/>
    <col min="5444" max="5444" width="6.42578125" style="936" customWidth="1"/>
    <col min="5445" max="5445" width="12.28515625" style="936" customWidth="1"/>
    <col min="5446" max="5446" width="0" style="936" hidden="1" customWidth="1"/>
    <col min="5447" max="5447" width="3.7109375" style="936" customWidth="1"/>
    <col min="5448" max="5448" width="11.140625" style="936" bestFit="1" customWidth="1"/>
    <col min="5449" max="5450" width="10.5703125" style="936"/>
    <col min="5451" max="5451" width="11.140625" style="936" customWidth="1"/>
    <col min="5452" max="5681" width="10.5703125" style="936"/>
    <col min="5682" max="5689" width="0" style="936" hidden="1" customWidth="1"/>
    <col min="5690" max="5690" width="3.7109375" style="936" customWidth="1"/>
    <col min="5691" max="5691" width="3.85546875" style="936" customWidth="1"/>
    <col min="5692" max="5692" width="3.7109375" style="936" customWidth="1"/>
    <col min="5693" max="5693" width="12.7109375" style="936" customWidth="1"/>
    <col min="5694" max="5694" width="52.7109375" style="936" customWidth="1"/>
    <col min="5695" max="5698" width="0" style="936" hidden="1" customWidth="1"/>
    <col min="5699" max="5699" width="12.28515625" style="936" customWidth="1"/>
    <col min="5700" max="5700" width="6.42578125" style="936" customWidth="1"/>
    <col min="5701" max="5701" width="12.28515625" style="936" customWidth="1"/>
    <col min="5702" max="5702" width="0" style="936" hidden="1" customWidth="1"/>
    <col min="5703" max="5703" width="3.7109375" style="936" customWidth="1"/>
    <col min="5704" max="5704" width="11.140625" style="936" bestFit="1" customWidth="1"/>
    <col min="5705" max="5706" width="10.5703125" style="936"/>
    <col min="5707" max="5707" width="11.140625" style="936" customWidth="1"/>
    <col min="5708" max="5937" width="10.5703125" style="936"/>
    <col min="5938" max="5945" width="0" style="936" hidden="1" customWidth="1"/>
    <col min="5946" max="5946" width="3.7109375" style="936" customWidth="1"/>
    <col min="5947" max="5947" width="3.85546875" style="936" customWidth="1"/>
    <col min="5948" max="5948" width="3.7109375" style="936" customWidth="1"/>
    <col min="5949" max="5949" width="12.7109375" style="936" customWidth="1"/>
    <col min="5950" max="5950" width="52.7109375" style="936" customWidth="1"/>
    <col min="5951" max="5954" width="0" style="936" hidden="1" customWidth="1"/>
    <col min="5955" max="5955" width="12.28515625" style="936" customWidth="1"/>
    <col min="5956" max="5956" width="6.42578125" style="936" customWidth="1"/>
    <col min="5957" max="5957" width="12.28515625" style="936" customWidth="1"/>
    <col min="5958" max="5958" width="0" style="936" hidden="1" customWidth="1"/>
    <col min="5959" max="5959" width="3.7109375" style="936" customWidth="1"/>
    <col min="5960" max="5960" width="11.140625" style="936" bestFit="1" customWidth="1"/>
    <col min="5961" max="5962" width="10.5703125" style="936"/>
    <col min="5963" max="5963" width="11.140625" style="936" customWidth="1"/>
    <col min="5964" max="6193" width="10.5703125" style="936"/>
    <col min="6194" max="6201" width="0" style="936" hidden="1" customWidth="1"/>
    <col min="6202" max="6202" width="3.7109375" style="936" customWidth="1"/>
    <col min="6203" max="6203" width="3.85546875" style="936" customWidth="1"/>
    <col min="6204" max="6204" width="3.7109375" style="936" customWidth="1"/>
    <col min="6205" max="6205" width="12.7109375" style="936" customWidth="1"/>
    <col min="6206" max="6206" width="52.7109375" style="936" customWidth="1"/>
    <col min="6207" max="6210" width="0" style="936" hidden="1" customWidth="1"/>
    <col min="6211" max="6211" width="12.28515625" style="936" customWidth="1"/>
    <col min="6212" max="6212" width="6.42578125" style="936" customWidth="1"/>
    <col min="6213" max="6213" width="12.28515625" style="936" customWidth="1"/>
    <col min="6214" max="6214" width="0" style="936" hidden="1" customWidth="1"/>
    <col min="6215" max="6215" width="3.7109375" style="936" customWidth="1"/>
    <col min="6216" max="6216" width="11.140625" style="936" bestFit="1" customWidth="1"/>
    <col min="6217" max="6218" width="10.5703125" style="936"/>
    <col min="6219" max="6219" width="11.140625" style="936" customWidth="1"/>
    <col min="6220" max="6449" width="10.5703125" style="936"/>
    <col min="6450" max="6457" width="0" style="936" hidden="1" customWidth="1"/>
    <col min="6458" max="6458" width="3.7109375" style="936" customWidth="1"/>
    <col min="6459" max="6459" width="3.85546875" style="936" customWidth="1"/>
    <col min="6460" max="6460" width="3.7109375" style="936" customWidth="1"/>
    <col min="6461" max="6461" width="12.7109375" style="936" customWidth="1"/>
    <col min="6462" max="6462" width="52.7109375" style="936" customWidth="1"/>
    <col min="6463" max="6466" width="0" style="936" hidden="1" customWidth="1"/>
    <col min="6467" max="6467" width="12.28515625" style="936" customWidth="1"/>
    <col min="6468" max="6468" width="6.42578125" style="936" customWidth="1"/>
    <col min="6469" max="6469" width="12.28515625" style="936" customWidth="1"/>
    <col min="6470" max="6470" width="0" style="936" hidden="1" customWidth="1"/>
    <col min="6471" max="6471" width="3.7109375" style="936" customWidth="1"/>
    <col min="6472" max="6472" width="11.140625" style="936" bestFit="1" customWidth="1"/>
    <col min="6473" max="6474" width="10.5703125" style="936"/>
    <col min="6475" max="6475" width="11.140625" style="936" customWidth="1"/>
    <col min="6476" max="6705" width="10.5703125" style="936"/>
    <col min="6706" max="6713" width="0" style="936" hidden="1" customWidth="1"/>
    <col min="6714" max="6714" width="3.7109375" style="936" customWidth="1"/>
    <col min="6715" max="6715" width="3.85546875" style="936" customWidth="1"/>
    <col min="6716" max="6716" width="3.7109375" style="936" customWidth="1"/>
    <col min="6717" max="6717" width="12.7109375" style="936" customWidth="1"/>
    <col min="6718" max="6718" width="52.7109375" style="936" customWidth="1"/>
    <col min="6719" max="6722" width="0" style="936" hidden="1" customWidth="1"/>
    <col min="6723" max="6723" width="12.28515625" style="936" customWidth="1"/>
    <col min="6724" max="6724" width="6.42578125" style="936" customWidth="1"/>
    <col min="6725" max="6725" width="12.28515625" style="936" customWidth="1"/>
    <col min="6726" max="6726" width="0" style="936" hidden="1" customWidth="1"/>
    <col min="6727" max="6727" width="3.7109375" style="936" customWidth="1"/>
    <col min="6728" max="6728" width="11.140625" style="936" bestFit="1" customWidth="1"/>
    <col min="6729" max="6730" width="10.5703125" style="936"/>
    <col min="6731" max="6731" width="11.140625" style="936" customWidth="1"/>
    <col min="6732" max="6961" width="10.5703125" style="936"/>
    <col min="6962" max="6969" width="0" style="936" hidden="1" customWidth="1"/>
    <col min="6970" max="6970" width="3.7109375" style="936" customWidth="1"/>
    <col min="6971" max="6971" width="3.85546875" style="936" customWidth="1"/>
    <col min="6972" max="6972" width="3.7109375" style="936" customWidth="1"/>
    <col min="6973" max="6973" width="12.7109375" style="936" customWidth="1"/>
    <col min="6974" max="6974" width="52.7109375" style="936" customWidth="1"/>
    <col min="6975" max="6978" width="0" style="936" hidden="1" customWidth="1"/>
    <col min="6979" max="6979" width="12.28515625" style="936" customWidth="1"/>
    <col min="6980" max="6980" width="6.42578125" style="936" customWidth="1"/>
    <col min="6981" max="6981" width="12.28515625" style="936" customWidth="1"/>
    <col min="6982" max="6982" width="0" style="936" hidden="1" customWidth="1"/>
    <col min="6983" max="6983" width="3.7109375" style="936" customWidth="1"/>
    <col min="6984" max="6984" width="11.140625" style="936" bestFit="1" customWidth="1"/>
    <col min="6985" max="6986" width="10.5703125" style="936"/>
    <col min="6987" max="6987" width="11.140625" style="936" customWidth="1"/>
    <col min="6988" max="7217" width="10.5703125" style="936"/>
    <col min="7218" max="7225" width="0" style="936" hidden="1" customWidth="1"/>
    <col min="7226" max="7226" width="3.7109375" style="936" customWidth="1"/>
    <col min="7227" max="7227" width="3.85546875" style="936" customWidth="1"/>
    <col min="7228" max="7228" width="3.7109375" style="936" customWidth="1"/>
    <col min="7229" max="7229" width="12.7109375" style="936" customWidth="1"/>
    <col min="7230" max="7230" width="52.7109375" style="936" customWidth="1"/>
    <col min="7231" max="7234" width="0" style="936" hidden="1" customWidth="1"/>
    <col min="7235" max="7235" width="12.28515625" style="936" customWidth="1"/>
    <col min="7236" max="7236" width="6.42578125" style="936" customWidth="1"/>
    <col min="7237" max="7237" width="12.28515625" style="936" customWidth="1"/>
    <col min="7238" max="7238" width="0" style="936" hidden="1" customWidth="1"/>
    <col min="7239" max="7239" width="3.7109375" style="936" customWidth="1"/>
    <col min="7240" max="7240" width="11.140625" style="936" bestFit="1" customWidth="1"/>
    <col min="7241" max="7242" width="10.5703125" style="936"/>
    <col min="7243" max="7243" width="11.140625" style="936" customWidth="1"/>
    <col min="7244" max="7473" width="10.5703125" style="936"/>
    <col min="7474" max="7481" width="0" style="936" hidden="1" customWidth="1"/>
    <col min="7482" max="7482" width="3.7109375" style="936" customWidth="1"/>
    <col min="7483" max="7483" width="3.85546875" style="936" customWidth="1"/>
    <col min="7484" max="7484" width="3.7109375" style="936" customWidth="1"/>
    <col min="7485" max="7485" width="12.7109375" style="936" customWidth="1"/>
    <col min="7486" max="7486" width="52.7109375" style="936" customWidth="1"/>
    <col min="7487" max="7490" width="0" style="936" hidden="1" customWidth="1"/>
    <col min="7491" max="7491" width="12.28515625" style="936" customWidth="1"/>
    <col min="7492" max="7492" width="6.42578125" style="936" customWidth="1"/>
    <col min="7493" max="7493" width="12.28515625" style="936" customWidth="1"/>
    <col min="7494" max="7494" width="0" style="936" hidden="1" customWidth="1"/>
    <col min="7495" max="7495" width="3.7109375" style="936" customWidth="1"/>
    <col min="7496" max="7496" width="11.140625" style="936" bestFit="1" customWidth="1"/>
    <col min="7497" max="7498" width="10.5703125" style="936"/>
    <col min="7499" max="7499" width="11.140625" style="936" customWidth="1"/>
    <col min="7500" max="7729" width="10.5703125" style="936"/>
    <col min="7730" max="7737" width="0" style="936" hidden="1" customWidth="1"/>
    <col min="7738" max="7738" width="3.7109375" style="936" customWidth="1"/>
    <col min="7739" max="7739" width="3.85546875" style="936" customWidth="1"/>
    <col min="7740" max="7740" width="3.7109375" style="936" customWidth="1"/>
    <col min="7741" max="7741" width="12.7109375" style="936" customWidth="1"/>
    <col min="7742" max="7742" width="52.7109375" style="936" customWidth="1"/>
    <col min="7743" max="7746" width="0" style="936" hidden="1" customWidth="1"/>
    <col min="7747" max="7747" width="12.28515625" style="936" customWidth="1"/>
    <col min="7748" max="7748" width="6.42578125" style="936" customWidth="1"/>
    <col min="7749" max="7749" width="12.28515625" style="936" customWidth="1"/>
    <col min="7750" max="7750" width="0" style="936" hidden="1" customWidth="1"/>
    <col min="7751" max="7751" width="3.7109375" style="936" customWidth="1"/>
    <col min="7752" max="7752" width="11.140625" style="936" bestFit="1" customWidth="1"/>
    <col min="7753" max="7754" width="10.5703125" style="936"/>
    <col min="7755" max="7755" width="11.140625" style="936" customWidth="1"/>
    <col min="7756" max="7985" width="10.5703125" style="936"/>
    <col min="7986" max="7993" width="0" style="936" hidden="1" customWidth="1"/>
    <col min="7994" max="7994" width="3.7109375" style="936" customWidth="1"/>
    <col min="7995" max="7995" width="3.85546875" style="936" customWidth="1"/>
    <col min="7996" max="7996" width="3.7109375" style="936" customWidth="1"/>
    <col min="7997" max="7997" width="12.7109375" style="936" customWidth="1"/>
    <col min="7998" max="7998" width="52.7109375" style="936" customWidth="1"/>
    <col min="7999" max="8002" width="0" style="936" hidden="1" customWidth="1"/>
    <col min="8003" max="8003" width="12.28515625" style="936" customWidth="1"/>
    <col min="8004" max="8004" width="6.42578125" style="936" customWidth="1"/>
    <col min="8005" max="8005" width="12.28515625" style="936" customWidth="1"/>
    <col min="8006" max="8006" width="0" style="936" hidden="1" customWidth="1"/>
    <col min="8007" max="8007" width="3.7109375" style="936" customWidth="1"/>
    <col min="8008" max="8008" width="11.140625" style="936" bestFit="1" customWidth="1"/>
    <col min="8009" max="8010" width="10.5703125" style="936"/>
    <col min="8011" max="8011" width="11.140625" style="936" customWidth="1"/>
    <col min="8012" max="8241" width="10.5703125" style="936"/>
    <col min="8242" max="8249" width="0" style="936" hidden="1" customWidth="1"/>
    <col min="8250" max="8250" width="3.7109375" style="936" customWidth="1"/>
    <col min="8251" max="8251" width="3.85546875" style="936" customWidth="1"/>
    <col min="8252" max="8252" width="3.7109375" style="936" customWidth="1"/>
    <col min="8253" max="8253" width="12.7109375" style="936" customWidth="1"/>
    <col min="8254" max="8254" width="52.7109375" style="936" customWidth="1"/>
    <col min="8255" max="8258" width="0" style="936" hidden="1" customWidth="1"/>
    <col min="8259" max="8259" width="12.28515625" style="936" customWidth="1"/>
    <col min="8260" max="8260" width="6.42578125" style="936" customWidth="1"/>
    <col min="8261" max="8261" width="12.28515625" style="936" customWidth="1"/>
    <col min="8262" max="8262" width="0" style="936" hidden="1" customWidth="1"/>
    <col min="8263" max="8263" width="3.7109375" style="936" customWidth="1"/>
    <col min="8264" max="8264" width="11.140625" style="936" bestFit="1" customWidth="1"/>
    <col min="8265" max="8266" width="10.5703125" style="936"/>
    <col min="8267" max="8267" width="11.140625" style="936" customWidth="1"/>
    <col min="8268" max="8497" width="10.5703125" style="936"/>
    <col min="8498" max="8505" width="0" style="936" hidden="1" customWidth="1"/>
    <col min="8506" max="8506" width="3.7109375" style="936" customWidth="1"/>
    <col min="8507" max="8507" width="3.85546875" style="936" customWidth="1"/>
    <col min="8508" max="8508" width="3.7109375" style="936" customWidth="1"/>
    <col min="8509" max="8509" width="12.7109375" style="936" customWidth="1"/>
    <col min="8510" max="8510" width="52.7109375" style="936" customWidth="1"/>
    <col min="8511" max="8514" width="0" style="936" hidden="1" customWidth="1"/>
    <col min="8515" max="8515" width="12.28515625" style="936" customWidth="1"/>
    <col min="8516" max="8516" width="6.42578125" style="936" customWidth="1"/>
    <col min="8517" max="8517" width="12.28515625" style="936" customWidth="1"/>
    <col min="8518" max="8518" width="0" style="936" hidden="1" customWidth="1"/>
    <col min="8519" max="8519" width="3.7109375" style="936" customWidth="1"/>
    <col min="8520" max="8520" width="11.140625" style="936" bestFit="1" customWidth="1"/>
    <col min="8521" max="8522" width="10.5703125" style="936"/>
    <col min="8523" max="8523" width="11.140625" style="936" customWidth="1"/>
    <col min="8524" max="8753" width="10.5703125" style="936"/>
    <col min="8754" max="8761" width="0" style="936" hidden="1" customWidth="1"/>
    <col min="8762" max="8762" width="3.7109375" style="936" customWidth="1"/>
    <col min="8763" max="8763" width="3.85546875" style="936" customWidth="1"/>
    <col min="8764" max="8764" width="3.7109375" style="936" customWidth="1"/>
    <col min="8765" max="8765" width="12.7109375" style="936" customWidth="1"/>
    <col min="8766" max="8766" width="52.7109375" style="936" customWidth="1"/>
    <col min="8767" max="8770" width="0" style="936" hidden="1" customWidth="1"/>
    <col min="8771" max="8771" width="12.28515625" style="936" customWidth="1"/>
    <col min="8772" max="8772" width="6.42578125" style="936" customWidth="1"/>
    <col min="8773" max="8773" width="12.28515625" style="936" customWidth="1"/>
    <col min="8774" max="8774" width="0" style="936" hidden="1" customWidth="1"/>
    <col min="8775" max="8775" width="3.7109375" style="936" customWidth="1"/>
    <col min="8776" max="8776" width="11.140625" style="936" bestFit="1" customWidth="1"/>
    <col min="8777" max="8778" width="10.5703125" style="936"/>
    <col min="8779" max="8779" width="11.140625" style="936" customWidth="1"/>
    <col min="8780" max="9009" width="10.5703125" style="936"/>
    <col min="9010" max="9017" width="0" style="936" hidden="1" customWidth="1"/>
    <col min="9018" max="9018" width="3.7109375" style="936" customWidth="1"/>
    <col min="9019" max="9019" width="3.85546875" style="936" customWidth="1"/>
    <col min="9020" max="9020" width="3.7109375" style="936" customWidth="1"/>
    <col min="9021" max="9021" width="12.7109375" style="936" customWidth="1"/>
    <col min="9022" max="9022" width="52.7109375" style="936" customWidth="1"/>
    <col min="9023" max="9026" width="0" style="936" hidden="1" customWidth="1"/>
    <col min="9027" max="9027" width="12.28515625" style="936" customWidth="1"/>
    <col min="9028" max="9028" width="6.42578125" style="936" customWidth="1"/>
    <col min="9029" max="9029" width="12.28515625" style="936" customWidth="1"/>
    <col min="9030" max="9030" width="0" style="936" hidden="1" customWidth="1"/>
    <col min="9031" max="9031" width="3.7109375" style="936" customWidth="1"/>
    <col min="9032" max="9032" width="11.140625" style="936" bestFit="1" customWidth="1"/>
    <col min="9033" max="9034" width="10.5703125" style="936"/>
    <col min="9035" max="9035" width="11.140625" style="936" customWidth="1"/>
    <col min="9036" max="9265" width="10.5703125" style="936"/>
    <col min="9266" max="9273" width="0" style="936" hidden="1" customWidth="1"/>
    <col min="9274" max="9274" width="3.7109375" style="936" customWidth="1"/>
    <col min="9275" max="9275" width="3.85546875" style="936" customWidth="1"/>
    <col min="9276" max="9276" width="3.7109375" style="936" customWidth="1"/>
    <col min="9277" max="9277" width="12.7109375" style="936" customWidth="1"/>
    <col min="9278" max="9278" width="52.7109375" style="936" customWidth="1"/>
    <col min="9279" max="9282" width="0" style="936" hidden="1" customWidth="1"/>
    <col min="9283" max="9283" width="12.28515625" style="936" customWidth="1"/>
    <col min="9284" max="9284" width="6.42578125" style="936" customWidth="1"/>
    <col min="9285" max="9285" width="12.28515625" style="936" customWidth="1"/>
    <col min="9286" max="9286" width="0" style="936" hidden="1" customWidth="1"/>
    <col min="9287" max="9287" width="3.7109375" style="936" customWidth="1"/>
    <col min="9288" max="9288" width="11.140625" style="936" bestFit="1" customWidth="1"/>
    <col min="9289" max="9290" width="10.5703125" style="936"/>
    <col min="9291" max="9291" width="11.140625" style="936" customWidth="1"/>
    <col min="9292" max="9521" width="10.5703125" style="936"/>
    <col min="9522" max="9529" width="0" style="936" hidden="1" customWidth="1"/>
    <col min="9530" max="9530" width="3.7109375" style="936" customWidth="1"/>
    <col min="9531" max="9531" width="3.85546875" style="936" customWidth="1"/>
    <col min="9532" max="9532" width="3.7109375" style="936" customWidth="1"/>
    <col min="9533" max="9533" width="12.7109375" style="936" customWidth="1"/>
    <col min="9534" max="9534" width="52.7109375" style="936" customWidth="1"/>
    <col min="9535" max="9538" width="0" style="936" hidden="1" customWidth="1"/>
    <col min="9539" max="9539" width="12.28515625" style="936" customWidth="1"/>
    <col min="9540" max="9540" width="6.42578125" style="936" customWidth="1"/>
    <col min="9541" max="9541" width="12.28515625" style="936" customWidth="1"/>
    <col min="9542" max="9542" width="0" style="936" hidden="1" customWidth="1"/>
    <col min="9543" max="9543" width="3.7109375" style="936" customWidth="1"/>
    <col min="9544" max="9544" width="11.140625" style="936" bestFit="1" customWidth="1"/>
    <col min="9545" max="9546" width="10.5703125" style="936"/>
    <col min="9547" max="9547" width="11.140625" style="936" customWidth="1"/>
    <col min="9548" max="9777" width="10.5703125" style="936"/>
    <col min="9778" max="9785" width="0" style="936" hidden="1" customWidth="1"/>
    <col min="9786" max="9786" width="3.7109375" style="936" customWidth="1"/>
    <col min="9787" max="9787" width="3.85546875" style="936" customWidth="1"/>
    <col min="9788" max="9788" width="3.7109375" style="936" customWidth="1"/>
    <col min="9789" max="9789" width="12.7109375" style="936" customWidth="1"/>
    <col min="9790" max="9790" width="52.7109375" style="936" customWidth="1"/>
    <col min="9791" max="9794" width="0" style="936" hidden="1" customWidth="1"/>
    <col min="9795" max="9795" width="12.28515625" style="936" customWidth="1"/>
    <col min="9796" max="9796" width="6.42578125" style="936" customWidth="1"/>
    <col min="9797" max="9797" width="12.28515625" style="936" customWidth="1"/>
    <col min="9798" max="9798" width="0" style="936" hidden="1" customWidth="1"/>
    <col min="9799" max="9799" width="3.7109375" style="936" customWidth="1"/>
    <col min="9800" max="9800" width="11.140625" style="936" bestFit="1" customWidth="1"/>
    <col min="9801" max="9802" width="10.5703125" style="936"/>
    <col min="9803" max="9803" width="11.140625" style="936" customWidth="1"/>
    <col min="9804" max="10033" width="10.5703125" style="936"/>
    <col min="10034" max="10041" width="0" style="936" hidden="1" customWidth="1"/>
    <col min="10042" max="10042" width="3.7109375" style="936" customWidth="1"/>
    <col min="10043" max="10043" width="3.85546875" style="936" customWidth="1"/>
    <col min="10044" max="10044" width="3.7109375" style="936" customWidth="1"/>
    <col min="10045" max="10045" width="12.7109375" style="936" customWidth="1"/>
    <col min="10046" max="10046" width="52.7109375" style="936" customWidth="1"/>
    <col min="10047" max="10050" width="0" style="936" hidden="1" customWidth="1"/>
    <col min="10051" max="10051" width="12.28515625" style="936" customWidth="1"/>
    <col min="10052" max="10052" width="6.42578125" style="936" customWidth="1"/>
    <col min="10053" max="10053" width="12.28515625" style="936" customWidth="1"/>
    <col min="10054" max="10054" width="0" style="936" hidden="1" customWidth="1"/>
    <col min="10055" max="10055" width="3.7109375" style="936" customWidth="1"/>
    <col min="10056" max="10056" width="11.140625" style="936" bestFit="1" customWidth="1"/>
    <col min="10057" max="10058" width="10.5703125" style="936"/>
    <col min="10059" max="10059" width="11.140625" style="936" customWidth="1"/>
    <col min="10060" max="10289" width="10.5703125" style="936"/>
    <col min="10290" max="10297" width="0" style="936" hidden="1" customWidth="1"/>
    <col min="10298" max="10298" width="3.7109375" style="936" customWidth="1"/>
    <col min="10299" max="10299" width="3.85546875" style="936" customWidth="1"/>
    <col min="10300" max="10300" width="3.7109375" style="936" customWidth="1"/>
    <col min="10301" max="10301" width="12.7109375" style="936" customWidth="1"/>
    <col min="10302" max="10302" width="52.7109375" style="936" customWidth="1"/>
    <col min="10303" max="10306" width="0" style="936" hidden="1" customWidth="1"/>
    <col min="10307" max="10307" width="12.28515625" style="936" customWidth="1"/>
    <col min="10308" max="10308" width="6.42578125" style="936" customWidth="1"/>
    <col min="10309" max="10309" width="12.28515625" style="936" customWidth="1"/>
    <col min="10310" max="10310" width="0" style="936" hidden="1" customWidth="1"/>
    <col min="10311" max="10311" width="3.7109375" style="936" customWidth="1"/>
    <col min="10312" max="10312" width="11.140625" style="936" bestFit="1" customWidth="1"/>
    <col min="10313" max="10314" width="10.5703125" style="936"/>
    <col min="10315" max="10315" width="11.140625" style="936" customWidth="1"/>
    <col min="10316" max="10545" width="10.5703125" style="936"/>
    <col min="10546" max="10553" width="0" style="936" hidden="1" customWidth="1"/>
    <col min="10554" max="10554" width="3.7109375" style="936" customWidth="1"/>
    <col min="10555" max="10555" width="3.85546875" style="936" customWidth="1"/>
    <col min="10556" max="10556" width="3.7109375" style="936" customWidth="1"/>
    <col min="10557" max="10557" width="12.7109375" style="936" customWidth="1"/>
    <col min="10558" max="10558" width="52.7109375" style="936" customWidth="1"/>
    <col min="10559" max="10562" width="0" style="936" hidden="1" customWidth="1"/>
    <col min="10563" max="10563" width="12.28515625" style="936" customWidth="1"/>
    <col min="10564" max="10564" width="6.42578125" style="936" customWidth="1"/>
    <col min="10565" max="10565" width="12.28515625" style="936" customWidth="1"/>
    <col min="10566" max="10566" width="0" style="936" hidden="1" customWidth="1"/>
    <col min="10567" max="10567" width="3.7109375" style="936" customWidth="1"/>
    <col min="10568" max="10568" width="11.140625" style="936" bestFit="1" customWidth="1"/>
    <col min="10569" max="10570" width="10.5703125" style="936"/>
    <col min="10571" max="10571" width="11.140625" style="936" customWidth="1"/>
    <col min="10572" max="10801" width="10.5703125" style="936"/>
    <col min="10802" max="10809" width="0" style="936" hidden="1" customWidth="1"/>
    <col min="10810" max="10810" width="3.7109375" style="936" customWidth="1"/>
    <col min="10811" max="10811" width="3.85546875" style="936" customWidth="1"/>
    <col min="10812" max="10812" width="3.7109375" style="936" customWidth="1"/>
    <col min="10813" max="10813" width="12.7109375" style="936" customWidth="1"/>
    <col min="10814" max="10814" width="52.7109375" style="936" customWidth="1"/>
    <col min="10815" max="10818" width="0" style="936" hidden="1" customWidth="1"/>
    <col min="10819" max="10819" width="12.28515625" style="936" customWidth="1"/>
    <col min="10820" max="10820" width="6.42578125" style="936" customWidth="1"/>
    <col min="10821" max="10821" width="12.28515625" style="936" customWidth="1"/>
    <col min="10822" max="10822" width="0" style="936" hidden="1" customWidth="1"/>
    <col min="10823" max="10823" width="3.7109375" style="936" customWidth="1"/>
    <col min="10824" max="10824" width="11.140625" style="936" bestFit="1" customWidth="1"/>
    <col min="10825" max="10826" width="10.5703125" style="936"/>
    <col min="10827" max="10827" width="11.140625" style="936" customWidth="1"/>
    <col min="10828" max="11057" width="10.5703125" style="936"/>
    <col min="11058" max="11065" width="0" style="936" hidden="1" customWidth="1"/>
    <col min="11066" max="11066" width="3.7109375" style="936" customWidth="1"/>
    <col min="11067" max="11067" width="3.85546875" style="936" customWidth="1"/>
    <col min="11068" max="11068" width="3.7109375" style="936" customWidth="1"/>
    <col min="11069" max="11069" width="12.7109375" style="936" customWidth="1"/>
    <col min="11070" max="11070" width="52.7109375" style="936" customWidth="1"/>
    <col min="11071" max="11074" width="0" style="936" hidden="1" customWidth="1"/>
    <col min="11075" max="11075" width="12.28515625" style="936" customWidth="1"/>
    <col min="11076" max="11076" width="6.42578125" style="936" customWidth="1"/>
    <col min="11077" max="11077" width="12.28515625" style="936" customWidth="1"/>
    <col min="11078" max="11078" width="0" style="936" hidden="1" customWidth="1"/>
    <col min="11079" max="11079" width="3.7109375" style="936" customWidth="1"/>
    <col min="11080" max="11080" width="11.140625" style="936" bestFit="1" customWidth="1"/>
    <col min="11081" max="11082" width="10.5703125" style="936"/>
    <col min="11083" max="11083" width="11.140625" style="936" customWidth="1"/>
    <col min="11084" max="11313" width="10.5703125" style="936"/>
    <col min="11314" max="11321" width="0" style="936" hidden="1" customWidth="1"/>
    <col min="11322" max="11322" width="3.7109375" style="936" customWidth="1"/>
    <col min="11323" max="11323" width="3.85546875" style="936" customWidth="1"/>
    <col min="11324" max="11324" width="3.7109375" style="936" customWidth="1"/>
    <col min="11325" max="11325" width="12.7109375" style="936" customWidth="1"/>
    <col min="11326" max="11326" width="52.7109375" style="936" customWidth="1"/>
    <col min="11327" max="11330" width="0" style="936" hidden="1" customWidth="1"/>
    <col min="11331" max="11331" width="12.28515625" style="936" customWidth="1"/>
    <col min="11332" max="11332" width="6.42578125" style="936" customWidth="1"/>
    <col min="11333" max="11333" width="12.28515625" style="936" customWidth="1"/>
    <col min="11334" max="11334" width="0" style="936" hidden="1" customWidth="1"/>
    <col min="11335" max="11335" width="3.7109375" style="936" customWidth="1"/>
    <col min="11336" max="11336" width="11.140625" style="936" bestFit="1" customWidth="1"/>
    <col min="11337" max="11338" width="10.5703125" style="936"/>
    <col min="11339" max="11339" width="11.140625" style="936" customWidth="1"/>
    <col min="11340" max="11569" width="10.5703125" style="936"/>
    <col min="11570" max="11577" width="0" style="936" hidden="1" customWidth="1"/>
    <col min="11578" max="11578" width="3.7109375" style="936" customWidth="1"/>
    <col min="11579" max="11579" width="3.85546875" style="936" customWidth="1"/>
    <col min="11580" max="11580" width="3.7109375" style="936" customWidth="1"/>
    <col min="11581" max="11581" width="12.7109375" style="936" customWidth="1"/>
    <col min="11582" max="11582" width="52.7109375" style="936" customWidth="1"/>
    <col min="11583" max="11586" width="0" style="936" hidden="1" customWidth="1"/>
    <col min="11587" max="11587" width="12.28515625" style="936" customWidth="1"/>
    <col min="11588" max="11588" width="6.42578125" style="936" customWidth="1"/>
    <col min="11589" max="11589" width="12.28515625" style="936" customWidth="1"/>
    <col min="11590" max="11590" width="0" style="936" hidden="1" customWidth="1"/>
    <col min="11591" max="11591" width="3.7109375" style="936" customWidth="1"/>
    <col min="11592" max="11592" width="11.140625" style="936" bestFit="1" customWidth="1"/>
    <col min="11593" max="11594" width="10.5703125" style="936"/>
    <col min="11595" max="11595" width="11.140625" style="936" customWidth="1"/>
    <col min="11596" max="11825" width="10.5703125" style="936"/>
    <col min="11826" max="11833" width="0" style="936" hidden="1" customWidth="1"/>
    <col min="11834" max="11834" width="3.7109375" style="936" customWidth="1"/>
    <col min="11835" max="11835" width="3.85546875" style="936" customWidth="1"/>
    <col min="11836" max="11836" width="3.7109375" style="936" customWidth="1"/>
    <col min="11837" max="11837" width="12.7109375" style="936" customWidth="1"/>
    <col min="11838" max="11838" width="52.7109375" style="936" customWidth="1"/>
    <col min="11839" max="11842" width="0" style="936" hidden="1" customWidth="1"/>
    <col min="11843" max="11843" width="12.28515625" style="936" customWidth="1"/>
    <col min="11844" max="11844" width="6.42578125" style="936" customWidth="1"/>
    <col min="11845" max="11845" width="12.28515625" style="936" customWidth="1"/>
    <col min="11846" max="11846" width="0" style="936" hidden="1" customWidth="1"/>
    <col min="11847" max="11847" width="3.7109375" style="936" customWidth="1"/>
    <col min="11848" max="11848" width="11.140625" style="936" bestFit="1" customWidth="1"/>
    <col min="11849" max="11850" width="10.5703125" style="936"/>
    <col min="11851" max="11851" width="11.140625" style="936" customWidth="1"/>
    <col min="11852" max="12081" width="10.5703125" style="936"/>
    <col min="12082" max="12089" width="0" style="936" hidden="1" customWidth="1"/>
    <col min="12090" max="12090" width="3.7109375" style="936" customWidth="1"/>
    <col min="12091" max="12091" width="3.85546875" style="936" customWidth="1"/>
    <col min="12092" max="12092" width="3.7109375" style="936" customWidth="1"/>
    <col min="12093" max="12093" width="12.7109375" style="936" customWidth="1"/>
    <col min="12094" max="12094" width="52.7109375" style="936" customWidth="1"/>
    <col min="12095" max="12098" width="0" style="936" hidden="1" customWidth="1"/>
    <col min="12099" max="12099" width="12.28515625" style="936" customWidth="1"/>
    <col min="12100" max="12100" width="6.42578125" style="936" customWidth="1"/>
    <col min="12101" max="12101" width="12.28515625" style="936" customWidth="1"/>
    <col min="12102" max="12102" width="0" style="936" hidden="1" customWidth="1"/>
    <col min="12103" max="12103" width="3.7109375" style="936" customWidth="1"/>
    <col min="12104" max="12104" width="11.140625" style="936" bestFit="1" customWidth="1"/>
    <col min="12105" max="12106" width="10.5703125" style="936"/>
    <col min="12107" max="12107" width="11.140625" style="936" customWidth="1"/>
    <col min="12108" max="12337" width="10.5703125" style="936"/>
    <col min="12338" max="12345" width="0" style="936" hidden="1" customWidth="1"/>
    <col min="12346" max="12346" width="3.7109375" style="936" customWidth="1"/>
    <col min="12347" max="12347" width="3.85546875" style="936" customWidth="1"/>
    <col min="12348" max="12348" width="3.7109375" style="936" customWidth="1"/>
    <col min="12349" max="12349" width="12.7109375" style="936" customWidth="1"/>
    <col min="12350" max="12350" width="52.7109375" style="936" customWidth="1"/>
    <col min="12351" max="12354" width="0" style="936" hidden="1" customWidth="1"/>
    <col min="12355" max="12355" width="12.28515625" style="936" customWidth="1"/>
    <col min="12356" max="12356" width="6.42578125" style="936" customWidth="1"/>
    <col min="12357" max="12357" width="12.28515625" style="936" customWidth="1"/>
    <col min="12358" max="12358" width="0" style="936" hidden="1" customWidth="1"/>
    <col min="12359" max="12359" width="3.7109375" style="936" customWidth="1"/>
    <col min="12360" max="12360" width="11.140625" style="936" bestFit="1" customWidth="1"/>
    <col min="12361" max="12362" width="10.5703125" style="936"/>
    <col min="12363" max="12363" width="11.140625" style="936" customWidth="1"/>
    <col min="12364" max="12593" width="10.5703125" style="936"/>
    <col min="12594" max="12601" width="0" style="936" hidden="1" customWidth="1"/>
    <col min="12602" max="12602" width="3.7109375" style="936" customWidth="1"/>
    <col min="12603" max="12603" width="3.85546875" style="936" customWidth="1"/>
    <col min="12604" max="12604" width="3.7109375" style="936" customWidth="1"/>
    <col min="12605" max="12605" width="12.7109375" style="936" customWidth="1"/>
    <col min="12606" max="12606" width="52.7109375" style="936" customWidth="1"/>
    <col min="12607" max="12610" width="0" style="936" hidden="1" customWidth="1"/>
    <col min="12611" max="12611" width="12.28515625" style="936" customWidth="1"/>
    <col min="12612" max="12612" width="6.42578125" style="936" customWidth="1"/>
    <col min="12613" max="12613" width="12.28515625" style="936" customWidth="1"/>
    <col min="12614" max="12614" width="0" style="936" hidden="1" customWidth="1"/>
    <col min="12615" max="12615" width="3.7109375" style="936" customWidth="1"/>
    <col min="12616" max="12616" width="11.140625" style="936" bestFit="1" customWidth="1"/>
    <col min="12617" max="12618" width="10.5703125" style="936"/>
    <col min="12619" max="12619" width="11.140625" style="936" customWidth="1"/>
    <col min="12620" max="12849" width="10.5703125" style="936"/>
    <col min="12850" max="12857" width="0" style="936" hidden="1" customWidth="1"/>
    <col min="12858" max="12858" width="3.7109375" style="936" customWidth="1"/>
    <col min="12859" max="12859" width="3.85546875" style="936" customWidth="1"/>
    <col min="12860" max="12860" width="3.7109375" style="936" customWidth="1"/>
    <col min="12861" max="12861" width="12.7109375" style="936" customWidth="1"/>
    <col min="12862" max="12862" width="52.7109375" style="936" customWidth="1"/>
    <col min="12863" max="12866" width="0" style="936" hidden="1" customWidth="1"/>
    <col min="12867" max="12867" width="12.28515625" style="936" customWidth="1"/>
    <col min="12868" max="12868" width="6.42578125" style="936" customWidth="1"/>
    <col min="12869" max="12869" width="12.28515625" style="936" customWidth="1"/>
    <col min="12870" max="12870" width="0" style="936" hidden="1" customWidth="1"/>
    <col min="12871" max="12871" width="3.7109375" style="936" customWidth="1"/>
    <col min="12872" max="12872" width="11.140625" style="936" bestFit="1" customWidth="1"/>
    <col min="12873" max="12874" width="10.5703125" style="936"/>
    <col min="12875" max="12875" width="11.140625" style="936" customWidth="1"/>
    <col min="12876" max="13105" width="10.5703125" style="936"/>
    <col min="13106" max="13113" width="0" style="936" hidden="1" customWidth="1"/>
    <col min="13114" max="13114" width="3.7109375" style="936" customWidth="1"/>
    <col min="13115" max="13115" width="3.85546875" style="936" customWidth="1"/>
    <col min="13116" max="13116" width="3.7109375" style="936" customWidth="1"/>
    <col min="13117" max="13117" width="12.7109375" style="936" customWidth="1"/>
    <col min="13118" max="13118" width="52.7109375" style="936" customWidth="1"/>
    <col min="13119" max="13122" width="0" style="936" hidden="1" customWidth="1"/>
    <col min="13123" max="13123" width="12.28515625" style="936" customWidth="1"/>
    <col min="13124" max="13124" width="6.42578125" style="936" customWidth="1"/>
    <col min="13125" max="13125" width="12.28515625" style="936" customWidth="1"/>
    <col min="13126" max="13126" width="0" style="936" hidden="1" customWidth="1"/>
    <col min="13127" max="13127" width="3.7109375" style="936" customWidth="1"/>
    <col min="13128" max="13128" width="11.140625" style="936" bestFit="1" customWidth="1"/>
    <col min="13129" max="13130" width="10.5703125" style="936"/>
    <col min="13131" max="13131" width="11.140625" style="936" customWidth="1"/>
    <col min="13132" max="13361" width="10.5703125" style="936"/>
    <col min="13362" max="13369" width="0" style="936" hidden="1" customWidth="1"/>
    <col min="13370" max="13370" width="3.7109375" style="936" customWidth="1"/>
    <col min="13371" max="13371" width="3.85546875" style="936" customWidth="1"/>
    <col min="13372" max="13372" width="3.7109375" style="936" customWidth="1"/>
    <col min="13373" max="13373" width="12.7109375" style="936" customWidth="1"/>
    <col min="13374" max="13374" width="52.7109375" style="936" customWidth="1"/>
    <col min="13375" max="13378" width="0" style="936" hidden="1" customWidth="1"/>
    <col min="13379" max="13379" width="12.28515625" style="936" customWidth="1"/>
    <col min="13380" max="13380" width="6.42578125" style="936" customWidth="1"/>
    <col min="13381" max="13381" width="12.28515625" style="936" customWidth="1"/>
    <col min="13382" max="13382" width="0" style="936" hidden="1" customWidth="1"/>
    <col min="13383" max="13383" width="3.7109375" style="936" customWidth="1"/>
    <col min="13384" max="13384" width="11.140625" style="936" bestFit="1" customWidth="1"/>
    <col min="13385" max="13386" width="10.5703125" style="936"/>
    <col min="13387" max="13387" width="11.140625" style="936" customWidth="1"/>
    <col min="13388" max="13617" width="10.5703125" style="936"/>
    <col min="13618" max="13625" width="0" style="936" hidden="1" customWidth="1"/>
    <col min="13626" max="13626" width="3.7109375" style="936" customWidth="1"/>
    <col min="13627" max="13627" width="3.85546875" style="936" customWidth="1"/>
    <col min="13628" max="13628" width="3.7109375" style="936" customWidth="1"/>
    <col min="13629" max="13629" width="12.7109375" style="936" customWidth="1"/>
    <col min="13630" max="13630" width="52.7109375" style="936" customWidth="1"/>
    <col min="13631" max="13634" width="0" style="936" hidden="1" customWidth="1"/>
    <col min="13635" max="13635" width="12.28515625" style="936" customWidth="1"/>
    <col min="13636" max="13636" width="6.42578125" style="936" customWidth="1"/>
    <col min="13637" max="13637" width="12.28515625" style="936" customWidth="1"/>
    <col min="13638" max="13638" width="0" style="936" hidden="1" customWidth="1"/>
    <col min="13639" max="13639" width="3.7109375" style="936" customWidth="1"/>
    <col min="13640" max="13640" width="11.140625" style="936" bestFit="1" customWidth="1"/>
    <col min="13641" max="13642" width="10.5703125" style="936"/>
    <col min="13643" max="13643" width="11.140625" style="936" customWidth="1"/>
    <col min="13644" max="13873" width="10.5703125" style="936"/>
    <col min="13874" max="13881" width="0" style="936" hidden="1" customWidth="1"/>
    <col min="13882" max="13882" width="3.7109375" style="936" customWidth="1"/>
    <col min="13883" max="13883" width="3.85546875" style="936" customWidth="1"/>
    <col min="13884" max="13884" width="3.7109375" style="936" customWidth="1"/>
    <col min="13885" max="13885" width="12.7109375" style="936" customWidth="1"/>
    <col min="13886" max="13886" width="52.7109375" style="936" customWidth="1"/>
    <col min="13887" max="13890" width="0" style="936" hidden="1" customWidth="1"/>
    <col min="13891" max="13891" width="12.28515625" style="936" customWidth="1"/>
    <col min="13892" max="13892" width="6.42578125" style="936" customWidth="1"/>
    <col min="13893" max="13893" width="12.28515625" style="936" customWidth="1"/>
    <col min="13894" max="13894" width="0" style="936" hidden="1" customWidth="1"/>
    <col min="13895" max="13895" width="3.7109375" style="936" customWidth="1"/>
    <col min="13896" max="13896" width="11.140625" style="936" bestFit="1" customWidth="1"/>
    <col min="13897" max="13898" width="10.5703125" style="936"/>
    <col min="13899" max="13899" width="11.140625" style="936" customWidth="1"/>
    <col min="13900" max="14129" width="10.5703125" style="936"/>
    <col min="14130" max="14137" width="0" style="936" hidden="1" customWidth="1"/>
    <col min="14138" max="14138" width="3.7109375" style="936" customWidth="1"/>
    <col min="14139" max="14139" width="3.85546875" style="936" customWidth="1"/>
    <col min="14140" max="14140" width="3.7109375" style="936" customWidth="1"/>
    <col min="14141" max="14141" width="12.7109375" style="936" customWidth="1"/>
    <col min="14142" max="14142" width="52.7109375" style="936" customWidth="1"/>
    <col min="14143" max="14146" width="0" style="936" hidden="1" customWidth="1"/>
    <col min="14147" max="14147" width="12.28515625" style="936" customWidth="1"/>
    <col min="14148" max="14148" width="6.42578125" style="936" customWidth="1"/>
    <col min="14149" max="14149" width="12.28515625" style="936" customWidth="1"/>
    <col min="14150" max="14150" width="0" style="936" hidden="1" customWidth="1"/>
    <col min="14151" max="14151" width="3.7109375" style="936" customWidth="1"/>
    <col min="14152" max="14152" width="11.140625" style="936" bestFit="1" customWidth="1"/>
    <col min="14153" max="14154" width="10.5703125" style="936"/>
    <col min="14155" max="14155" width="11.140625" style="936" customWidth="1"/>
    <col min="14156" max="14385" width="10.5703125" style="936"/>
    <col min="14386" max="14393" width="0" style="936" hidden="1" customWidth="1"/>
    <col min="14394" max="14394" width="3.7109375" style="936" customWidth="1"/>
    <col min="14395" max="14395" width="3.85546875" style="936" customWidth="1"/>
    <col min="14396" max="14396" width="3.7109375" style="936" customWidth="1"/>
    <col min="14397" max="14397" width="12.7109375" style="936" customWidth="1"/>
    <col min="14398" max="14398" width="52.7109375" style="936" customWidth="1"/>
    <col min="14399" max="14402" width="0" style="936" hidden="1" customWidth="1"/>
    <col min="14403" max="14403" width="12.28515625" style="936" customWidth="1"/>
    <col min="14404" max="14404" width="6.42578125" style="936" customWidth="1"/>
    <col min="14405" max="14405" width="12.28515625" style="936" customWidth="1"/>
    <col min="14406" max="14406" width="0" style="936" hidden="1" customWidth="1"/>
    <col min="14407" max="14407" width="3.7109375" style="936" customWidth="1"/>
    <col min="14408" max="14408" width="11.140625" style="936" bestFit="1" customWidth="1"/>
    <col min="14409" max="14410" width="10.5703125" style="936"/>
    <col min="14411" max="14411" width="11.140625" style="936" customWidth="1"/>
    <col min="14412" max="14641" width="10.5703125" style="936"/>
    <col min="14642" max="14649" width="0" style="936" hidden="1" customWidth="1"/>
    <col min="14650" max="14650" width="3.7109375" style="936" customWidth="1"/>
    <col min="14651" max="14651" width="3.85546875" style="936" customWidth="1"/>
    <col min="14652" max="14652" width="3.7109375" style="936" customWidth="1"/>
    <col min="14653" max="14653" width="12.7109375" style="936" customWidth="1"/>
    <col min="14654" max="14654" width="52.7109375" style="936" customWidth="1"/>
    <col min="14655" max="14658" width="0" style="936" hidden="1" customWidth="1"/>
    <col min="14659" max="14659" width="12.28515625" style="936" customWidth="1"/>
    <col min="14660" max="14660" width="6.42578125" style="936" customWidth="1"/>
    <col min="14661" max="14661" width="12.28515625" style="936" customWidth="1"/>
    <col min="14662" max="14662" width="0" style="936" hidden="1" customWidth="1"/>
    <col min="14663" max="14663" width="3.7109375" style="936" customWidth="1"/>
    <col min="14664" max="14664" width="11.140625" style="936" bestFit="1" customWidth="1"/>
    <col min="14665" max="14666" width="10.5703125" style="936"/>
    <col min="14667" max="14667" width="11.140625" style="936" customWidth="1"/>
    <col min="14668" max="14897" width="10.5703125" style="936"/>
    <col min="14898" max="14905" width="0" style="936" hidden="1" customWidth="1"/>
    <col min="14906" max="14906" width="3.7109375" style="936" customWidth="1"/>
    <col min="14907" max="14907" width="3.85546875" style="936" customWidth="1"/>
    <col min="14908" max="14908" width="3.7109375" style="936" customWidth="1"/>
    <col min="14909" max="14909" width="12.7109375" style="936" customWidth="1"/>
    <col min="14910" max="14910" width="52.7109375" style="936" customWidth="1"/>
    <col min="14911" max="14914" width="0" style="936" hidden="1" customWidth="1"/>
    <col min="14915" max="14915" width="12.28515625" style="936" customWidth="1"/>
    <col min="14916" max="14916" width="6.42578125" style="936" customWidth="1"/>
    <col min="14917" max="14917" width="12.28515625" style="936" customWidth="1"/>
    <col min="14918" max="14918" width="0" style="936" hidden="1" customWidth="1"/>
    <col min="14919" max="14919" width="3.7109375" style="936" customWidth="1"/>
    <col min="14920" max="14920" width="11.140625" style="936" bestFit="1" customWidth="1"/>
    <col min="14921" max="14922" width="10.5703125" style="936"/>
    <col min="14923" max="14923" width="11.140625" style="936" customWidth="1"/>
    <col min="14924" max="15153" width="10.5703125" style="936"/>
    <col min="15154" max="15161" width="0" style="936" hidden="1" customWidth="1"/>
    <col min="15162" max="15162" width="3.7109375" style="936" customWidth="1"/>
    <col min="15163" max="15163" width="3.85546875" style="936" customWidth="1"/>
    <col min="15164" max="15164" width="3.7109375" style="936" customWidth="1"/>
    <col min="15165" max="15165" width="12.7109375" style="936" customWidth="1"/>
    <col min="15166" max="15166" width="52.7109375" style="936" customWidth="1"/>
    <col min="15167" max="15170" width="0" style="936" hidden="1" customWidth="1"/>
    <col min="15171" max="15171" width="12.28515625" style="936" customWidth="1"/>
    <col min="15172" max="15172" width="6.42578125" style="936" customWidth="1"/>
    <col min="15173" max="15173" width="12.28515625" style="936" customWidth="1"/>
    <col min="15174" max="15174" width="0" style="936" hidden="1" customWidth="1"/>
    <col min="15175" max="15175" width="3.7109375" style="936" customWidth="1"/>
    <col min="15176" max="15176" width="11.140625" style="936" bestFit="1" customWidth="1"/>
    <col min="15177" max="15178" width="10.5703125" style="936"/>
    <col min="15179" max="15179" width="11.140625" style="936" customWidth="1"/>
    <col min="15180" max="15409" width="10.5703125" style="936"/>
    <col min="15410" max="15417" width="0" style="936" hidden="1" customWidth="1"/>
    <col min="15418" max="15418" width="3.7109375" style="936" customWidth="1"/>
    <col min="15419" max="15419" width="3.85546875" style="936" customWidth="1"/>
    <col min="15420" max="15420" width="3.7109375" style="936" customWidth="1"/>
    <col min="15421" max="15421" width="12.7109375" style="936" customWidth="1"/>
    <col min="15422" max="15422" width="52.7109375" style="936" customWidth="1"/>
    <col min="15423" max="15426" width="0" style="936" hidden="1" customWidth="1"/>
    <col min="15427" max="15427" width="12.28515625" style="936" customWidth="1"/>
    <col min="15428" max="15428" width="6.42578125" style="936" customWidth="1"/>
    <col min="15429" max="15429" width="12.28515625" style="936" customWidth="1"/>
    <col min="15430" max="15430" width="0" style="936" hidden="1" customWidth="1"/>
    <col min="15431" max="15431" width="3.7109375" style="936" customWidth="1"/>
    <col min="15432" max="15432" width="11.140625" style="936" bestFit="1" customWidth="1"/>
    <col min="15433" max="15434" width="10.5703125" style="936"/>
    <col min="15435" max="15435" width="11.140625" style="936" customWidth="1"/>
    <col min="15436" max="15665" width="10.5703125" style="936"/>
    <col min="15666" max="15673" width="0" style="936" hidden="1" customWidth="1"/>
    <col min="15674" max="15674" width="3.7109375" style="936" customWidth="1"/>
    <col min="15675" max="15675" width="3.85546875" style="936" customWidth="1"/>
    <col min="15676" max="15676" width="3.7109375" style="936" customWidth="1"/>
    <col min="15677" max="15677" width="12.7109375" style="936" customWidth="1"/>
    <col min="15678" max="15678" width="52.7109375" style="936" customWidth="1"/>
    <col min="15679" max="15682" width="0" style="936" hidden="1" customWidth="1"/>
    <col min="15683" max="15683" width="12.28515625" style="936" customWidth="1"/>
    <col min="15684" max="15684" width="6.42578125" style="936" customWidth="1"/>
    <col min="15685" max="15685" width="12.28515625" style="936" customWidth="1"/>
    <col min="15686" max="15686" width="0" style="936" hidden="1" customWidth="1"/>
    <col min="15687" max="15687" width="3.7109375" style="936" customWidth="1"/>
    <col min="15688" max="15688" width="11.140625" style="936" bestFit="1" customWidth="1"/>
    <col min="15689" max="15690" width="10.5703125" style="936"/>
    <col min="15691" max="15691" width="11.140625" style="936" customWidth="1"/>
    <col min="15692" max="15921" width="10.5703125" style="936"/>
    <col min="15922" max="15929" width="0" style="936" hidden="1" customWidth="1"/>
    <col min="15930" max="15930" width="3.7109375" style="936" customWidth="1"/>
    <col min="15931" max="15931" width="3.85546875" style="936" customWidth="1"/>
    <col min="15932" max="15932" width="3.7109375" style="936" customWidth="1"/>
    <col min="15933" max="15933" width="12.7109375" style="936" customWidth="1"/>
    <col min="15934" max="15934" width="52.7109375" style="936" customWidth="1"/>
    <col min="15935" max="15938" width="0" style="936" hidden="1" customWidth="1"/>
    <col min="15939" max="15939" width="12.28515625" style="936" customWidth="1"/>
    <col min="15940" max="15940" width="6.42578125" style="936" customWidth="1"/>
    <col min="15941" max="15941" width="12.28515625" style="936" customWidth="1"/>
    <col min="15942" max="15942" width="0" style="936" hidden="1" customWidth="1"/>
    <col min="15943" max="15943" width="3.7109375" style="936" customWidth="1"/>
    <col min="15944" max="15944" width="11.140625" style="936" bestFit="1" customWidth="1"/>
    <col min="15945" max="15946" width="10.5703125" style="936"/>
    <col min="15947" max="15947" width="11.140625" style="936" customWidth="1"/>
    <col min="15948" max="16177" width="10.5703125" style="936"/>
    <col min="16178" max="16185" width="0" style="936" hidden="1" customWidth="1"/>
    <col min="16186" max="16186" width="3.7109375" style="936" customWidth="1"/>
    <col min="16187" max="16187" width="3.85546875" style="936" customWidth="1"/>
    <col min="16188" max="16188" width="3.7109375" style="936" customWidth="1"/>
    <col min="16189" max="16189" width="12.7109375" style="936" customWidth="1"/>
    <col min="16190" max="16190" width="52.7109375" style="936" customWidth="1"/>
    <col min="16191" max="16194" width="0" style="936" hidden="1" customWidth="1"/>
    <col min="16195" max="16195" width="12.28515625" style="936" customWidth="1"/>
    <col min="16196" max="16196" width="6.42578125" style="936" customWidth="1"/>
    <col min="16197" max="16197" width="12.28515625" style="936" customWidth="1"/>
    <col min="16198" max="16198" width="0" style="936" hidden="1" customWidth="1"/>
    <col min="16199" max="16199" width="3.7109375" style="936" customWidth="1"/>
    <col min="16200" max="16200" width="11.140625" style="936" bestFit="1" customWidth="1"/>
    <col min="16201" max="16202" width="10.5703125" style="936"/>
    <col min="16203" max="16203" width="11.140625" style="936" customWidth="1"/>
    <col min="16204" max="16384" width="10.5703125" style="936"/>
  </cols>
  <sheetData>
    <row r="1" spans="1:83" hidden="1">
      <c r="Q1" s="729"/>
      <c r="R1" s="729"/>
      <c r="X1" s="729"/>
      <c r="Y1" s="729"/>
      <c r="AE1" s="729"/>
      <c r="AF1" s="729"/>
      <c r="AL1" s="729"/>
      <c r="AM1" s="729"/>
      <c r="AS1" s="729"/>
      <c r="AT1" s="729"/>
      <c r="AZ1" s="729"/>
      <c r="BA1" s="729"/>
      <c r="BG1" s="729"/>
      <c r="BH1" s="729"/>
      <c r="BN1" s="729"/>
      <c r="BO1" s="729"/>
    </row>
    <row r="2" spans="1:83" hidden="1">
      <c r="U2" s="729"/>
      <c r="AB2" s="729"/>
      <c r="AI2" s="729"/>
      <c r="AP2" s="729"/>
      <c r="AW2" s="729"/>
      <c r="BD2" s="729"/>
      <c r="BK2" s="729"/>
      <c r="BR2" s="729"/>
    </row>
    <row r="3" spans="1:83" hidden="1"/>
    <row r="4" spans="1:83" ht="3" customHeight="1">
      <c r="J4" s="941"/>
      <c r="K4" s="941"/>
      <c r="L4" s="937"/>
      <c r="M4" s="937"/>
      <c r="N4" s="937"/>
      <c r="O4" s="944"/>
      <c r="P4" s="944"/>
      <c r="Q4" s="944"/>
      <c r="R4" s="944"/>
      <c r="S4" s="944"/>
      <c r="T4" s="944"/>
      <c r="U4" s="944"/>
      <c r="V4" s="944"/>
      <c r="W4" s="944"/>
      <c r="X4" s="944"/>
      <c r="Y4" s="944"/>
      <c r="Z4" s="944"/>
      <c r="AA4" s="944"/>
      <c r="AB4" s="944"/>
      <c r="AC4" s="944"/>
      <c r="AD4" s="944"/>
      <c r="AE4" s="944"/>
      <c r="AF4" s="944"/>
      <c r="AG4" s="944"/>
      <c r="AH4" s="944"/>
      <c r="AI4" s="944"/>
      <c r="AJ4" s="944"/>
      <c r="AK4" s="944"/>
      <c r="AL4" s="944"/>
      <c r="AM4" s="944"/>
      <c r="AN4" s="944"/>
      <c r="AO4" s="944"/>
      <c r="AP4" s="944"/>
      <c r="AQ4" s="944"/>
      <c r="AR4" s="944"/>
      <c r="AS4" s="944"/>
      <c r="AT4" s="944"/>
      <c r="AU4" s="944"/>
      <c r="AV4" s="944"/>
      <c r="AW4" s="944"/>
      <c r="AX4" s="944"/>
      <c r="AY4" s="944"/>
      <c r="AZ4" s="944"/>
      <c r="BA4" s="944"/>
      <c r="BB4" s="944"/>
      <c r="BC4" s="944"/>
      <c r="BD4" s="944"/>
      <c r="BE4" s="944"/>
      <c r="BF4" s="944"/>
      <c r="BG4" s="944"/>
      <c r="BH4" s="944"/>
      <c r="BI4" s="944"/>
      <c r="BJ4" s="944"/>
      <c r="BK4" s="944"/>
      <c r="BL4" s="944"/>
      <c r="BM4" s="944"/>
      <c r="BN4" s="944"/>
      <c r="BO4" s="944"/>
      <c r="BP4" s="944"/>
      <c r="BQ4" s="944"/>
      <c r="BR4" s="944"/>
    </row>
    <row r="5" spans="1:83" ht="26.1" customHeight="1">
      <c r="J5" s="941"/>
      <c r="K5" s="941"/>
      <c r="L5" s="1300" t="s">
        <v>720</v>
      </c>
      <c r="M5" s="1300"/>
      <c r="N5" s="1300"/>
      <c r="O5" s="1300"/>
      <c r="P5" s="1300"/>
      <c r="Q5" s="1300"/>
      <c r="R5" s="1300"/>
      <c r="S5" s="1300"/>
      <c r="T5" s="130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c r="AT5" s="631"/>
      <c r="AU5" s="631"/>
      <c r="AV5" s="631"/>
      <c r="AW5" s="631"/>
      <c r="AX5" s="631"/>
      <c r="AY5" s="631"/>
      <c r="AZ5" s="631"/>
      <c r="BA5" s="631"/>
      <c r="BB5" s="631"/>
      <c r="BC5" s="631"/>
      <c r="BD5" s="631"/>
      <c r="BE5" s="631"/>
      <c r="BF5" s="631"/>
      <c r="BG5" s="631"/>
      <c r="BH5" s="631"/>
      <c r="BI5" s="631"/>
      <c r="BJ5" s="631"/>
      <c r="BK5" s="631"/>
      <c r="BL5" s="631"/>
      <c r="BM5" s="631"/>
      <c r="BN5" s="631"/>
      <c r="BO5" s="631"/>
      <c r="BP5" s="631"/>
      <c r="BQ5" s="631"/>
      <c r="BR5" s="631"/>
    </row>
    <row r="6" spans="1:83" ht="3" customHeight="1">
      <c r="J6" s="941"/>
      <c r="K6" s="941"/>
      <c r="L6" s="937"/>
      <c r="M6" s="937"/>
      <c r="N6" s="937"/>
      <c r="O6" s="716"/>
      <c r="P6" s="716"/>
      <c r="Q6" s="716"/>
      <c r="R6" s="716"/>
      <c r="S6" s="716"/>
      <c r="T6" s="716"/>
      <c r="U6" s="716"/>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c r="AT6" s="1077"/>
      <c r="AU6" s="1077"/>
      <c r="AV6" s="1077"/>
      <c r="AW6" s="1077"/>
      <c r="AX6" s="1077"/>
      <c r="AY6" s="1077"/>
      <c r="AZ6" s="1077"/>
      <c r="BA6" s="1077"/>
      <c r="BB6" s="1077"/>
      <c r="BC6" s="1077"/>
      <c r="BD6" s="1077"/>
      <c r="BE6" s="1077"/>
      <c r="BF6" s="1077"/>
      <c r="BG6" s="1077"/>
      <c r="BH6" s="1077"/>
      <c r="BI6" s="1077"/>
      <c r="BJ6" s="1077"/>
      <c r="BK6" s="1077"/>
      <c r="BL6" s="1077"/>
      <c r="BM6" s="1077"/>
      <c r="BN6" s="1077"/>
      <c r="BO6" s="1077"/>
      <c r="BP6" s="1077"/>
      <c r="BQ6" s="1077"/>
      <c r="BR6" s="1077"/>
      <c r="BS6" s="944"/>
    </row>
    <row r="7" spans="1:83" s="744" customFormat="1" ht="11.25" hidden="1">
      <c r="A7" s="1119"/>
      <c r="B7" s="1119"/>
      <c r="C7" s="1119"/>
      <c r="D7" s="1119"/>
      <c r="E7" s="1119"/>
      <c r="F7" s="1119"/>
      <c r="G7" s="1119"/>
      <c r="H7" s="1119"/>
      <c r="L7" s="1170"/>
      <c r="M7" s="1044"/>
      <c r="O7" s="1306"/>
      <c r="P7" s="1306"/>
      <c r="Q7" s="1306"/>
      <c r="R7" s="1306"/>
      <c r="S7" s="1306"/>
      <c r="T7" s="1306"/>
      <c r="U7" s="77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s="778"/>
      <c r="BU7" s="1119"/>
      <c r="BV7" s="1119"/>
      <c r="BW7" s="1119"/>
      <c r="BX7" s="1119"/>
      <c r="BY7" s="1119"/>
    </row>
    <row r="8" spans="1:83" s="953" customFormat="1" ht="18.75">
      <c r="A8" s="959"/>
      <c r="B8" s="959"/>
      <c r="C8" s="959"/>
      <c r="D8" s="959"/>
      <c r="E8" s="959"/>
      <c r="F8" s="959"/>
      <c r="G8" s="959"/>
      <c r="H8" s="959"/>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72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s="728"/>
      <c r="BT8" s="487"/>
      <c r="BU8" s="959"/>
      <c r="BV8" s="959"/>
      <c r="BW8" s="959"/>
      <c r="BX8" s="959"/>
      <c r="BY8" s="959"/>
      <c r="BZ8" s="959"/>
      <c r="CA8" s="959"/>
      <c r="CB8" s="959"/>
      <c r="CC8" s="959"/>
      <c r="CD8" s="959"/>
      <c r="CE8" s="959"/>
    </row>
    <row r="9" spans="1:83" s="953" customFormat="1" ht="18.75">
      <c r="A9" s="959"/>
      <c r="B9" s="959"/>
      <c r="C9" s="959"/>
      <c r="D9" s="959"/>
      <c r="E9" s="959"/>
      <c r="F9" s="959"/>
      <c r="G9" s="959"/>
      <c r="H9" s="959"/>
      <c r="L9" s="722"/>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72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s="728"/>
      <c r="BT9" s="487"/>
      <c r="BU9" s="959"/>
      <c r="BV9" s="959"/>
      <c r="BW9" s="959"/>
      <c r="BX9" s="959"/>
      <c r="BY9" s="959"/>
      <c r="BZ9" s="959"/>
      <c r="CA9" s="959"/>
      <c r="CB9" s="959"/>
      <c r="CC9" s="959"/>
      <c r="CD9" s="959"/>
      <c r="CE9" s="959"/>
    </row>
    <row r="10" spans="1:83" s="744" customFormat="1" ht="11.25" hidden="1">
      <c r="A10" s="1119"/>
      <c r="B10" s="1119"/>
      <c r="C10" s="1119"/>
      <c r="D10" s="1119"/>
      <c r="E10" s="1119"/>
      <c r="F10" s="1119"/>
      <c r="G10" s="1119"/>
      <c r="H10" s="1119"/>
      <c r="L10" s="1170"/>
      <c r="M10" s="1044"/>
      <c r="O10" s="1306"/>
      <c r="P10" s="1306"/>
      <c r="Q10" s="1306"/>
      <c r="R10" s="1306"/>
      <c r="S10" s="1306"/>
      <c r="T10" s="1306"/>
      <c r="U10" s="77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s="778"/>
      <c r="BU10" s="1119"/>
      <c r="BV10" s="1119"/>
      <c r="BW10" s="1119"/>
      <c r="BX10" s="1119"/>
      <c r="BY10" s="1119"/>
    </row>
    <row r="11" spans="1:83" s="953" customFormat="1" ht="11.25" hidden="1">
      <c r="A11" s="959"/>
      <c r="B11" s="959"/>
      <c r="C11" s="959"/>
      <c r="D11" s="959"/>
      <c r="E11" s="959"/>
      <c r="F11" s="959"/>
      <c r="G11" s="959"/>
      <c r="H11" s="959"/>
      <c r="L11" s="1301"/>
      <c r="M11" s="1301"/>
      <c r="N11" s="970"/>
      <c r="O11" s="728"/>
      <c r="P11" s="728"/>
      <c r="Q11" s="728"/>
      <c r="R11" s="728"/>
      <c r="S11" s="728"/>
      <c r="T11" s="728"/>
      <c r="U11" s="957" t="s">
        <v>371</v>
      </c>
      <c r="V11" s="1096"/>
      <c r="W11" s="1096"/>
      <c r="X11" s="1096"/>
      <c r="Y11" s="1096"/>
      <c r="Z11" s="1096"/>
      <c r="AA11" s="1096"/>
      <c r="AB11" s="957" t="s">
        <v>371</v>
      </c>
      <c r="AC11" s="1096"/>
      <c r="AD11" s="1096"/>
      <c r="AE11" s="1096"/>
      <c r="AF11" s="1096"/>
      <c r="AG11" s="1096"/>
      <c r="AH11" s="1096"/>
      <c r="AI11" s="957" t="s">
        <v>371</v>
      </c>
      <c r="AJ11" s="1096"/>
      <c r="AK11" s="1096"/>
      <c r="AL11" s="1096"/>
      <c r="AM11" s="1096"/>
      <c r="AN11" s="1096"/>
      <c r="AO11" s="1096"/>
      <c r="AP11" s="957" t="s">
        <v>371</v>
      </c>
      <c r="AQ11" s="1096"/>
      <c r="AR11" s="1096"/>
      <c r="AS11" s="1096"/>
      <c r="AT11" s="1096"/>
      <c r="AU11" s="1096"/>
      <c r="AV11" s="1096"/>
      <c r="AW11" s="957" t="s">
        <v>371</v>
      </c>
      <c r="AX11" s="1096"/>
      <c r="AY11" s="1096"/>
      <c r="AZ11" s="1096"/>
      <c r="BA11" s="1096"/>
      <c r="BB11" s="1096"/>
      <c r="BC11" s="1096"/>
      <c r="BD11" s="957" t="s">
        <v>371</v>
      </c>
      <c r="BE11" s="1096"/>
      <c r="BF11" s="1096"/>
      <c r="BG11" s="1096"/>
      <c r="BH11" s="1096"/>
      <c r="BI11" s="1096"/>
      <c r="BJ11" s="1096"/>
      <c r="BK11" s="957" t="s">
        <v>371</v>
      </c>
      <c r="BL11" s="1096"/>
      <c r="BM11" s="1096"/>
      <c r="BN11" s="1096"/>
      <c r="BO11" s="1096"/>
      <c r="BP11" s="1096"/>
      <c r="BQ11" s="1096"/>
      <c r="BR11" s="957" t="s">
        <v>371</v>
      </c>
      <c r="BU11" s="959"/>
      <c r="BV11" s="959"/>
      <c r="BW11" s="959"/>
      <c r="BX11" s="959"/>
      <c r="BY11" s="959"/>
      <c r="BZ11" s="959"/>
      <c r="CA11" s="959"/>
      <c r="CB11" s="959"/>
      <c r="CC11" s="959"/>
      <c r="CD11" s="959"/>
      <c r="CE11" s="959"/>
    </row>
    <row r="12" spans="1:83">
      <c r="J12" s="941"/>
      <c r="K12" s="941"/>
      <c r="L12" s="937"/>
      <c r="M12" s="937"/>
      <c r="N12" s="470"/>
      <c r="O12" s="1308"/>
      <c r="P12" s="1308"/>
      <c r="Q12" s="1308"/>
      <c r="R12" s="1308"/>
      <c r="S12" s="1308"/>
      <c r="T12" s="1308"/>
      <c r="U12" s="1308"/>
      <c r="V12" s="1308" t="s">
        <v>1824</v>
      </c>
      <c r="W12" s="1308"/>
      <c r="X12" s="1308"/>
      <c r="Y12" s="1308"/>
      <c r="Z12" s="1308"/>
      <c r="AA12" s="1308"/>
      <c r="AB12" s="1308"/>
      <c r="AC12" s="1308" t="s">
        <v>1824</v>
      </c>
      <c r="AD12" s="1308"/>
      <c r="AE12" s="1308"/>
      <c r="AF12" s="1308"/>
      <c r="AG12" s="1308"/>
      <c r="AH12" s="1308"/>
      <c r="AI12" s="1308"/>
      <c r="AJ12" s="1308" t="s">
        <v>1824</v>
      </c>
      <c r="AK12" s="1308"/>
      <c r="AL12" s="1308"/>
      <c r="AM12" s="1308"/>
      <c r="AN12" s="1308"/>
      <c r="AO12" s="1308"/>
      <c r="AP12" s="1308"/>
      <c r="AQ12" s="1308" t="s">
        <v>1824</v>
      </c>
      <c r="AR12" s="1308"/>
      <c r="AS12" s="1308"/>
      <c r="AT12" s="1308"/>
      <c r="AU12" s="1308"/>
      <c r="AV12" s="1308"/>
      <c r="AW12" s="1308"/>
      <c r="AX12" s="1308" t="s">
        <v>1824</v>
      </c>
      <c r="AY12" s="1308"/>
      <c r="AZ12" s="1308"/>
      <c r="BA12" s="1308"/>
      <c r="BB12" s="1308"/>
      <c r="BC12" s="1308"/>
      <c r="BD12" s="1308"/>
      <c r="BE12" s="1308" t="s">
        <v>1824</v>
      </c>
      <c r="BF12" s="1308"/>
      <c r="BG12" s="1308"/>
      <c r="BH12" s="1308"/>
      <c r="BI12" s="1308"/>
      <c r="BJ12" s="1308"/>
      <c r="BK12" s="1308"/>
      <c r="BL12" s="1308" t="s">
        <v>1824</v>
      </c>
      <c r="BM12" s="1308"/>
      <c r="BN12" s="1308"/>
      <c r="BO12" s="1308"/>
      <c r="BP12" s="1308"/>
      <c r="BQ12" s="1308"/>
      <c r="BR12" s="1308"/>
    </row>
    <row r="13" spans="1:83">
      <c r="J13" s="941"/>
      <c r="K13" s="941"/>
      <c r="L13" s="1229" t="s">
        <v>445</v>
      </c>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1229"/>
      <c r="AV13" s="1229"/>
      <c r="AW13" s="1229"/>
      <c r="AX13" s="1229"/>
      <c r="AY13" s="1229"/>
      <c r="AZ13" s="1229"/>
      <c r="BA13" s="1229"/>
      <c r="BB13" s="1229"/>
      <c r="BC13" s="1229"/>
      <c r="BD13" s="1229"/>
      <c r="BE13" s="1229"/>
      <c r="BF13" s="1229"/>
      <c r="BG13" s="1229"/>
      <c r="BH13" s="1229"/>
      <c r="BI13" s="1229"/>
      <c r="BJ13" s="1229"/>
      <c r="BK13" s="1229"/>
      <c r="BL13" s="1229"/>
      <c r="BM13" s="1229"/>
      <c r="BN13" s="1229"/>
      <c r="BO13" s="1229"/>
      <c r="BP13" s="1229"/>
      <c r="BQ13" s="1229"/>
      <c r="BR13" s="1229"/>
      <c r="BS13" s="1229"/>
      <c r="BT13" s="1229" t="s">
        <v>446</v>
      </c>
    </row>
    <row r="14" spans="1:83" ht="14.25" customHeight="1">
      <c r="J14" s="941"/>
      <c r="K14" s="941"/>
      <c r="L14" s="1314" t="s">
        <v>91</v>
      </c>
      <c r="M14" s="1314" t="s">
        <v>603</v>
      </c>
      <c r="N14" s="628"/>
      <c r="O14" s="1315" t="s">
        <v>605</v>
      </c>
      <c r="P14" s="1316"/>
      <c r="Q14" s="1316"/>
      <c r="R14" s="1316"/>
      <c r="S14" s="1316"/>
      <c r="T14" s="1317"/>
      <c r="U14" s="1297" t="s">
        <v>339</v>
      </c>
      <c r="V14" s="1315" t="s">
        <v>605</v>
      </c>
      <c r="W14" s="1316"/>
      <c r="X14" s="1316"/>
      <c r="Y14" s="1316"/>
      <c r="Z14" s="1316"/>
      <c r="AA14" s="1317"/>
      <c r="AB14" s="1297" t="s">
        <v>339</v>
      </c>
      <c r="AC14" s="1315" t="s">
        <v>605</v>
      </c>
      <c r="AD14" s="1316"/>
      <c r="AE14" s="1316"/>
      <c r="AF14" s="1316"/>
      <c r="AG14" s="1316"/>
      <c r="AH14" s="1317"/>
      <c r="AI14" s="1297" t="s">
        <v>339</v>
      </c>
      <c r="AJ14" s="1315" t="s">
        <v>605</v>
      </c>
      <c r="AK14" s="1316"/>
      <c r="AL14" s="1316"/>
      <c r="AM14" s="1316"/>
      <c r="AN14" s="1316"/>
      <c r="AO14" s="1317"/>
      <c r="AP14" s="1297" t="s">
        <v>339</v>
      </c>
      <c r="AQ14" s="1315" t="s">
        <v>605</v>
      </c>
      <c r="AR14" s="1316"/>
      <c r="AS14" s="1316"/>
      <c r="AT14" s="1316"/>
      <c r="AU14" s="1316"/>
      <c r="AV14" s="1317"/>
      <c r="AW14" s="1297" t="s">
        <v>339</v>
      </c>
      <c r="AX14" s="1315" t="s">
        <v>605</v>
      </c>
      <c r="AY14" s="1316"/>
      <c r="AZ14" s="1316"/>
      <c r="BA14" s="1316"/>
      <c r="BB14" s="1316"/>
      <c r="BC14" s="1317"/>
      <c r="BD14" s="1297" t="s">
        <v>339</v>
      </c>
      <c r="BE14" s="1315" t="s">
        <v>605</v>
      </c>
      <c r="BF14" s="1316"/>
      <c r="BG14" s="1316"/>
      <c r="BH14" s="1316"/>
      <c r="BI14" s="1316"/>
      <c r="BJ14" s="1317"/>
      <c r="BK14" s="1297" t="s">
        <v>339</v>
      </c>
      <c r="BL14" s="1315" t="s">
        <v>605</v>
      </c>
      <c r="BM14" s="1316"/>
      <c r="BN14" s="1316"/>
      <c r="BO14" s="1316"/>
      <c r="BP14" s="1316"/>
      <c r="BQ14" s="1317"/>
      <c r="BR14" s="1297" t="s">
        <v>339</v>
      </c>
      <c r="BS14" s="1311" t="s">
        <v>274</v>
      </c>
      <c r="BT14" s="1229"/>
    </row>
    <row r="15" spans="1:83" ht="14.25" customHeight="1">
      <c r="J15" s="941"/>
      <c r="K15" s="941"/>
      <c r="L15" s="1314"/>
      <c r="M15" s="1314"/>
      <c r="N15" s="629"/>
      <c r="O15" s="1320" t="s">
        <v>579</v>
      </c>
      <c r="P15" s="1318" t="s">
        <v>270</v>
      </c>
      <c r="Q15" s="1319"/>
      <c r="R15" s="1294" t="s">
        <v>616</v>
      </c>
      <c r="S15" s="1295"/>
      <c r="T15" s="1296"/>
      <c r="U15" s="1298"/>
      <c r="V15" s="1320" t="s">
        <v>579</v>
      </c>
      <c r="W15" s="1318" t="s">
        <v>270</v>
      </c>
      <c r="X15" s="1319"/>
      <c r="Y15" s="1294" t="s">
        <v>616</v>
      </c>
      <c r="Z15" s="1295"/>
      <c r="AA15" s="1296"/>
      <c r="AB15" s="1298"/>
      <c r="AC15" s="1320" t="s">
        <v>579</v>
      </c>
      <c r="AD15" s="1318" t="s">
        <v>270</v>
      </c>
      <c r="AE15" s="1319"/>
      <c r="AF15" s="1294" t="s">
        <v>616</v>
      </c>
      <c r="AG15" s="1295"/>
      <c r="AH15" s="1296"/>
      <c r="AI15" s="1298"/>
      <c r="AJ15" s="1320" t="s">
        <v>579</v>
      </c>
      <c r="AK15" s="1318" t="s">
        <v>270</v>
      </c>
      <c r="AL15" s="1319"/>
      <c r="AM15" s="1294" t="s">
        <v>616</v>
      </c>
      <c r="AN15" s="1295"/>
      <c r="AO15" s="1296"/>
      <c r="AP15" s="1298"/>
      <c r="AQ15" s="1320" t="s">
        <v>579</v>
      </c>
      <c r="AR15" s="1318" t="s">
        <v>270</v>
      </c>
      <c r="AS15" s="1319"/>
      <c r="AT15" s="1294" t="s">
        <v>616</v>
      </c>
      <c r="AU15" s="1295"/>
      <c r="AV15" s="1296"/>
      <c r="AW15" s="1298"/>
      <c r="AX15" s="1320" t="s">
        <v>579</v>
      </c>
      <c r="AY15" s="1318" t="s">
        <v>270</v>
      </c>
      <c r="AZ15" s="1319"/>
      <c r="BA15" s="1294" t="s">
        <v>616</v>
      </c>
      <c r="BB15" s="1295"/>
      <c r="BC15" s="1296"/>
      <c r="BD15" s="1298"/>
      <c r="BE15" s="1320" t="s">
        <v>579</v>
      </c>
      <c r="BF15" s="1318" t="s">
        <v>270</v>
      </c>
      <c r="BG15" s="1319"/>
      <c r="BH15" s="1294" t="s">
        <v>616</v>
      </c>
      <c r="BI15" s="1295"/>
      <c r="BJ15" s="1296"/>
      <c r="BK15" s="1298"/>
      <c r="BL15" s="1320" t="s">
        <v>579</v>
      </c>
      <c r="BM15" s="1318" t="s">
        <v>270</v>
      </c>
      <c r="BN15" s="1319"/>
      <c r="BO15" s="1294" t="s">
        <v>616</v>
      </c>
      <c r="BP15" s="1295"/>
      <c r="BQ15" s="1296"/>
      <c r="BR15" s="1298"/>
      <c r="BS15" s="1312"/>
      <c r="BT15" s="1229"/>
    </row>
    <row r="16" spans="1:83" ht="33.75" customHeight="1">
      <c r="J16" s="941"/>
      <c r="K16" s="941"/>
      <c r="L16" s="1314"/>
      <c r="M16" s="1314"/>
      <c r="N16" s="630"/>
      <c r="O16" s="1321"/>
      <c r="P16" s="717" t="s">
        <v>580</v>
      </c>
      <c r="Q16" s="717" t="s">
        <v>6</v>
      </c>
      <c r="R16" s="974" t="s">
        <v>273</v>
      </c>
      <c r="S16" s="1309" t="s">
        <v>272</v>
      </c>
      <c r="T16" s="1310"/>
      <c r="U16" s="1299"/>
      <c r="V16" s="1321"/>
      <c r="W16" s="717" t="s">
        <v>580</v>
      </c>
      <c r="X16" s="717" t="s">
        <v>6</v>
      </c>
      <c r="Y16" s="1187" t="s">
        <v>273</v>
      </c>
      <c r="Z16" s="1309" t="s">
        <v>272</v>
      </c>
      <c r="AA16" s="1310"/>
      <c r="AB16" s="1299"/>
      <c r="AC16" s="1321"/>
      <c r="AD16" s="717" t="s">
        <v>580</v>
      </c>
      <c r="AE16" s="717" t="s">
        <v>6</v>
      </c>
      <c r="AF16" s="1187" t="s">
        <v>273</v>
      </c>
      <c r="AG16" s="1309" t="s">
        <v>272</v>
      </c>
      <c r="AH16" s="1310"/>
      <c r="AI16" s="1299"/>
      <c r="AJ16" s="1321"/>
      <c r="AK16" s="717" t="s">
        <v>580</v>
      </c>
      <c r="AL16" s="717" t="s">
        <v>6</v>
      </c>
      <c r="AM16" s="1187" t="s">
        <v>273</v>
      </c>
      <c r="AN16" s="1309" t="s">
        <v>272</v>
      </c>
      <c r="AO16" s="1310"/>
      <c r="AP16" s="1299"/>
      <c r="AQ16" s="1321"/>
      <c r="AR16" s="717" t="s">
        <v>580</v>
      </c>
      <c r="AS16" s="717" t="s">
        <v>6</v>
      </c>
      <c r="AT16" s="1187" t="s">
        <v>273</v>
      </c>
      <c r="AU16" s="1309" t="s">
        <v>272</v>
      </c>
      <c r="AV16" s="1310"/>
      <c r="AW16" s="1299"/>
      <c r="AX16" s="1321"/>
      <c r="AY16" s="717" t="s">
        <v>580</v>
      </c>
      <c r="AZ16" s="717" t="s">
        <v>6</v>
      </c>
      <c r="BA16" s="1187" t="s">
        <v>273</v>
      </c>
      <c r="BB16" s="1309" t="s">
        <v>272</v>
      </c>
      <c r="BC16" s="1310"/>
      <c r="BD16" s="1299"/>
      <c r="BE16" s="1321"/>
      <c r="BF16" s="717" t="s">
        <v>580</v>
      </c>
      <c r="BG16" s="717" t="s">
        <v>6</v>
      </c>
      <c r="BH16" s="1187" t="s">
        <v>273</v>
      </c>
      <c r="BI16" s="1309" t="s">
        <v>272</v>
      </c>
      <c r="BJ16" s="1310"/>
      <c r="BK16" s="1299"/>
      <c r="BL16" s="1321"/>
      <c r="BM16" s="717" t="s">
        <v>580</v>
      </c>
      <c r="BN16" s="717" t="s">
        <v>6</v>
      </c>
      <c r="BO16" s="1187" t="s">
        <v>273</v>
      </c>
      <c r="BP16" s="1309" t="s">
        <v>272</v>
      </c>
      <c r="BQ16" s="1310"/>
      <c r="BR16" s="1299"/>
      <c r="BS16" s="1313"/>
      <c r="BT16" s="1229"/>
    </row>
    <row r="17" spans="1:85">
      <c r="J17" s="941"/>
      <c r="K17" s="536">
        <v>1</v>
      </c>
      <c r="L17" s="614" t="s">
        <v>92</v>
      </c>
      <c r="M17" s="614" t="s">
        <v>48</v>
      </c>
      <c r="N17" s="616" t="str">
        <f ca="1">OFFSET(N17,0,-1)</f>
        <v>2</v>
      </c>
      <c r="O17" s="971">
        <f ca="1">OFFSET(O17,0,-1)+1</f>
        <v>3</v>
      </c>
      <c r="P17" s="971">
        <f ca="1">OFFSET(P17,0,-1)+1</f>
        <v>4</v>
      </c>
      <c r="Q17" s="971">
        <f ca="1">OFFSET(Q17,0,-1)+1</f>
        <v>5</v>
      </c>
      <c r="R17" s="971">
        <f ca="1">OFFSET(R17,0,-1)+1</f>
        <v>6</v>
      </c>
      <c r="S17" s="1302">
        <f ca="1">OFFSET(S17,0,-1)+1</f>
        <v>7</v>
      </c>
      <c r="T17" s="1302"/>
      <c r="U17" s="971">
        <f ca="1">OFFSET(U17,0,-2)+1</f>
        <v>8</v>
      </c>
      <c r="V17" s="1185">
        <f ca="1">OFFSET(V17,0,-1)+1</f>
        <v>9</v>
      </c>
      <c r="W17" s="1185">
        <f ca="1">OFFSET(W17,0,-1)+1</f>
        <v>10</v>
      </c>
      <c r="X17" s="1185">
        <f ca="1">OFFSET(X17,0,-1)+1</f>
        <v>11</v>
      </c>
      <c r="Y17" s="1185">
        <f ca="1">OFFSET(Y17,0,-1)+1</f>
        <v>12</v>
      </c>
      <c r="Z17" s="1302">
        <f ca="1">OFFSET(Z17,0,-1)+1</f>
        <v>13</v>
      </c>
      <c r="AA17" s="1302"/>
      <c r="AB17" s="1185">
        <f ca="1">OFFSET(AB17,0,-2)+1</f>
        <v>14</v>
      </c>
      <c r="AC17" s="1185">
        <f ca="1">OFFSET(AC17,0,-1)+1</f>
        <v>15</v>
      </c>
      <c r="AD17" s="1185">
        <f ca="1">OFFSET(AD17,0,-1)+1</f>
        <v>16</v>
      </c>
      <c r="AE17" s="1185">
        <f ca="1">OFFSET(AE17,0,-1)+1</f>
        <v>17</v>
      </c>
      <c r="AF17" s="1185">
        <f ca="1">OFFSET(AF17,0,-1)+1</f>
        <v>18</v>
      </c>
      <c r="AG17" s="1302">
        <f ca="1">OFFSET(AG17,0,-1)+1</f>
        <v>19</v>
      </c>
      <c r="AH17" s="1302"/>
      <c r="AI17" s="1185">
        <f ca="1">OFFSET(AI17,0,-2)+1</f>
        <v>20</v>
      </c>
      <c r="AJ17" s="1185">
        <f ca="1">OFFSET(AJ17,0,-1)+1</f>
        <v>21</v>
      </c>
      <c r="AK17" s="1185">
        <f ca="1">OFFSET(AK17,0,-1)+1</f>
        <v>22</v>
      </c>
      <c r="AL17" s="1185">
        <f ca="1">OFFSET(AL17,0,-1)+1</f>
        <v>23</v>
      </c>
      <c r="AM17" s="1185">
        <f ca="1">OFFSET(AM17,0,-1)+1</f>
        <v>24</v>
      </c>
      <c r="AN17" s="1302">
        <f ca="1">OFFSET(AN17,0,-1)+1</f>
        <v>25</v>
      </c>
      <c r="AO17" s="1302"/>
      <c r="AP17" s="1185">
        <f ca="1">OFFSET(AP17,0,-2)+1</f>
        <v>26</v>
      </c>
      <c r="AQ17" s="1185">
        <f ca="1">OFFSET(AQ17,0,-1)+1</f>
        <v>27</v>
      </c>
      <c r="AR17" s="1185">
        <f ca="1">OFFSET(AR17,0,-1)+1</f>
        <v>28</v>
      </c>
      <c r="AS17" s="1185">
        <f ca="1">OFFSET(AS17,0,-1)+1</f>
        <v>29</v>
      </c>
      <c r="AT17" s="1185">
        <f ca="1">OFFSET(AT17,0,-1)+1</f>
        <v>30</v>
      </c>
      <c r="AU17" s="1302">
        <f ca="1">OFFSET(AU17,0,-1)+1</f>
        <v>31</v>
      </c>
      <c r="AV17" s="1302"/>
      <c r="AW17" s="1185">
        <f ca="1">OFFSET(AW17,0,-2)+1</f>
        <v>32</v>
      </c>
      <c r="AX17" s="1185">
        <f ca="1">OFFSET(AX17,0,-1)+1</f>
        <v>33</v>
      </c>
      <c r="AY17" s="1185">
        <f ca="1">OFFSET(AY17,0,-1)+1</f>
        <v>34</v>
      </c>
      <c r="AZ17" s="1185">
        <f ca="1">OFFSET(AZ17,0,-1)+1</f>
        <v>35</v>
      </c>
      <c r="BA17" s="1185">
        <f ca="1">OFFSET(BA17,0,-1)+1</f>
        <v>36</v>
      </c>
      <c r="BB17" s="1302">
        <f ca="1">OFFSET(BB17,0,-1)+1</f>
        <v>37</v>
      </c>
      <c r="BC17" s="1302"/>
      <c r="BD17" s="1185">
        <f ca="1">OFFSET(BD17,0,-2)+1</f>
        <v>38</v>
      </c>
      <c r="BE17" s="1185">
        <f ca="1">OFFSET(BE17,0,-1)+1</f>
        <v>39</v>
      </c>
      <c r="BF17" s="1185">
        <f ca="1">OFFSET(BF17,0,-1)+1</f>
        <v>40</v>
      </c>
      <c r="BG17" s="1185">
        <f ca="1">OFFSET(BG17,0,-1)+1</f>
        <v>41</v>
      </c>
      <c r="BH17" s="1185">
        <f ca="1">OFFSET(BH17,0,-1)+1</f>
        <v>42</v>
      </c>
      <c r="BI17" s="1302">
        <f ca="1">OFFSET(BI17,0,-1)+1</f>
        <v>43</v>
      </c>
      <c r="BJ17" s="1302"/>
      <c r="BK17" s="1185">
        <f ca="1">OFFSET(BK17,0,-2)+1</f>
        <v>44</v>
      </c>
      <c r="BL17" s="1185">
        <f ca="1">OFFSET(BL17,0,-1)+1</f>
        <v>45</v>
      </c>
      <c r="BM17" s="1185">
        <f ca="1">OFFSET(BM17,0,-1)+1</f>
        <v>46</v>
      </c>
      <c r="BN17" s="1185">
        <f ca="1">OFFSET(BN17,0,-1)+1</f>
        <v>47</v>
      </c>
      <c r="BO17" s="1185">
        <f ca="1">OFFSET(BO17,0,-1)+1</f>
        <v>48</v>
      </c>
      <c r="BP17" s="1302">
        <f ca="1">OFFSET(BP17,0,-1)+1</f>
        <v>49</v>
      </c>
      <c r="BQ17" s="1302"/>
      <c r="BR17" s="1185">
        <f ca="1">OFFSET(BR17,0,-2)+1</f>
        <v>50</v>
      </c>
      <c r="BS17" s="616">
        <f ca="1">OFFSET(BS17,0,-1)</f>
        <v>50</v>
      </c>
      <c r="BT17" s="971">
        <f ca="1">OFFSET(BT17,0,-1)+1</f>
        <v>51</v>
      </c>
    </row>
    <row r="18" spans="1:85" ht="22.5">
      <c r="A18" s="1285">
        <v>1</v>
      </c>
      <c r="B18" s="961"/>
      <c r="C18" s="961"/>
      <c r="D18" s="961"/>
      <c r="E18" s="927"/>
      <c r="F18" s="972"/>
      <c r="G18" s="972"/>
      <c r="H18" s="972"/>
      <c r="I18" s="929"/>
      <c r="J18" s="925"/>
      <c r="K18" s="909"/>
      <c r="L18" s="976">
        <f>mergeValue(A18)</f>
        <v>1</v>
      </c>
      <c r="M18" s="608" t="s">
        <v>19</v>
      </c>
      <c r="N18" s="613"/>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127" t="s">
        <v>721</v>
      </c>
      <c r="BV18" s="775"/>
      <c r="BW18" s="775" t="str">
        <f t="shared" ref="BW18:BW32" si="0">IF(M18="","",M18 )</f>
        <v>Наименование тарифа</v>
      </c>
      <c r="BX18" s="775"/>
      <c r="BY18" s="775"/>
      <c r="BZ18" s="775"/>
      <c r="CF18" s="954"/>
      <c r="CG18" s="954"/>
    </row>
    <row r="19" spans="1:85" ht="22.5">
      <c r="A19" s="1285"/>
      <c r="B19" s="1285">
        <v>1</v>
      </c>
      <c r="C19" s="961"/>
      <c r="D19" s="961"/>
      <c r="E19" s="972"/>
      <c r="F19" s="972"/>
      <c r="G19" s="972"/>
      <c r="H19" s="972"/>
      <c r="I19" s="967"/>
      <c r="J19" s="900"/>
      <c r="K19" s="903"/>
      <c r="L19" s="976" t="str">
        <f>mergeValue(A19) &amp;"."&amp; mergeValue(B19)</f>
        <v>1.1</v>
      </c>
      <c r="M19" s="656" t="s">
        <v>15</v>
      </c>
      <c r="N19" s="613"/>
      <c r="O19" s="1286" t="str">
        <f>IF('Перечень тарифов'!N21="","","" &amp; 'Перечень тарифов'!N21 &amp; "")</f>
        <v>Сургутский муниципальный район, Федоровский (71826165);</v>
      </c>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1286"/>
      <c r="AQ19" s="1286"/>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127" t="s">
        <v>460</v>
      </c>
      <c r="BV19" s="775"/>
      <c r="BW19" s="775" t="str">
        <f t="shared" si="0"/>
        <v>Территория действия тарифа</v>
      </c>
      <c r="BX19" s="775"/>
      <c r="BY19" s="775"/>
      <c r="BZ19" s="775"/>
      <c r="CF19" s="954"/>
      <c r="CG19" s="954"/>
    </row>
    <row r="20" spans="1:85" ht="22.5">
      <c r="A20" s="1285"/>
      <c r="B20" s="1285"/>
      <c r="C20" s="1285">
        <v>1</v>
      </c>
      <c r="D20" s="961"/>
      <c r="E20" s="972"/>
      <c r="F20" s="972"/>
      <c r="G20" s="972"/>
      <c r="H20" s="972"/>
      <c r="I20" s="908"/>
      <c r="J20" s="900"/>
      <c r="K20" s="903"/>
      <c r="L20" s="976" t="str">
        <f>mergeValue(A20) &amp;"."&amp; mergeValue(B20)&amp;"."&amp; mergeValue(C20)</f>
        <v>1.1.1</v>
      </c>
      <c r="M20" s="657" t="s">
        <v>7</v>
      </c>
      <c r="N20" s="613"/>
      <c r="O20" s="1286"/>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127" t="s">
        <v>601</v>
      </c>
      <c r="BV20" s="775"/>
      <c r="BW20" s="775" t="str">
        <f t="shared" si="0"/>
        <v xml:space="preserve">Наименование системы теплоснабжения </v>
      </c>
      <c r="BX20" s="775"/>
      <c r="BY20" s="775"/>
      <c r="BZ20" s="775"/>
      <c r="CF20" s="954"/>
      <c r="CG20" s="954"/>
    </row>
    <row r="21" spans="1:85" hidden="1">
      <c r="A21" s="1285"/>
      <c r="B21" s="1285"/>
      <c r="C21" s="1285"/>
      <c r="D21" s="1285">
        <v>1</v>
      </c>
      <c r="E21" s="972"/>
      <c r="F21" s="972"/>
      <c r="G21" s="972"/>
      <c r="H21" s="972"/>
      <c r="I21" s="908"/>
      <c r="J21" s="900"/>
      <c r="K21" s="903"/>
      <c r="L21" s="976" t="str">
        <f>mergeValue(A21) &amp;"."&amp; mergeValue(B21)&amp;"."&amp; mergeValue(C21)&amp;"."&amp; mergeValue(D21)</f>
        <v>1.1.1.1</v>
      </c>
      <c r="M21" s="658"/>
      <c r="N21" s="613"/>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127"/>
      <c r="BV21" s="775"/>
      <c r="BW21" s="775" t="str">
        <f t="shared" si="0"/>
        <v/>
      </c>
      <c r="BX21" s="775"/>
      <c r="BY21" s="775"/>
      <c r="BZ21" s="775"/>
      <c r="CF21" s="954"/>
      <c r="CG21" s="954"/>
    </row>
    <row r="22" spans="1:85" ht="78.75">
      <c r="A22" s="1285"/>
      <c r="B22" s="1285"/>
      <c r="C22" s="1285"/>
      <c r="D22" s="1285"/>
      <c r="E22" s="1285">
        <v>1</v>
      </c>
      <c r="F22" s="972"/>
      <c r="G22" s="972"/>
      <c r="H22" s="961">
        <v>1</v>
      </c>
      <c r="I22" s="1285">
        <v>1</v>
      </c>
      <c r="J22" s="972"/>
      <c r="K22" s="911"/>
      <c r="L22" s="976" t="str">
        <f>mergeValue(A22) &amp;"."&amp; mergeValue(B22)&amp;"."&amp; mergeValue(C22)&amp;"."&amp; mergeValue(D22)&amp;"."&amp; mergeValue(E22)</f>
        <v>1.1.1.1.1</v>
      </c>
      <c r="M22" s="522" t="s">
        <v>8</v>
      </c>
      <c r="N22" s="613"/>
      <c r="O22" s="1287" t="s">
        <v>3</v>
      </c>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c r="AK22" s="1287"/>
      <c r="AL22" s="1287"/>
      <c r="AM22" s="1287"/>
      <c r="AN22" s="1287"/>
      <c r="AO22" s="1287"/>
      <c r="AP22" s="1287"/>
      <c r="AQ22" s="1287"/>
      <c r="AR22" s="1287"/>
      <c r="AS22" s="1287"/>
      <c r="AT22" s="1287"/>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7"/>
      <c r="BS22" s="1287"/>
      <c r="BT22" s="1127" t="s">
        <v>722</v>
      </c>
      <c r="BV22" s="775"/>
      <c r="BW22" s="775" t="str">
        <f t="shared" si="0"/>
        <v>Схема подключения теплопотребляющей установки к коллектору источника тепловой энергии</v>
      </c>
      <c r="BX22" s="775"/>
      <c r="BY22" s="775"/>
      <c r="BZ22" s="775"/>
      <c r="CF22" s="954"/>
      <c r="CG22" s="954"/>
    </row>
    <row r="23" spans="1:85" ht="33.75">
      <c r="A23" s="1285"/>
      <c r="B23" s="1285"/>
      <c r="C23" s="1285"/>
      <c r="D23" s="1285"/>
      <c r="E23" s="1285"/>
      <c r="F23" s="1285">
        <v>1</v>
      </c>
      <c r="G23" s="961"/>
      <c r="H23" s="961"/>
      <c r="I23" s="1285"/>
      <c r="J23" s="1285">
        <v>1</v>
      </c>
      <c r="K23" s="912"/>
      <c r="L23" s="976" t="str">
        <f>mergeValue(A23) &amp;"."&amp; mergeValue(B23)&amp;"."&amp; mergeValue(C23)&amp;"."&amp; mergeValue(D23)&amp;"."&amp; mergeValue(E23)&amp;"."&amp; mergeValue(F23)</f>
        <v>1.1.1.1.1.1</v>
      </c>
      <c r="M23" s="523" t="s">
        <v>9</v>
      </c>
      <c r="N23" s="613"/>
      <c r="O23" s="1288" t="s">
        <v>303</v>
      </c>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90"/>
      <c r="BT23" s="1127" t="s">
        <v>723</v>
      </c>
      <c r="BV23" s="775"/>
      <c r="BW23" s="775" t="str">
        <f t="shared" si="0"/>
        <v>Группа потребителей</v>
      </c>
      <c r="BX23" s="775"/>
      <c r="BY23" s="775"/>
      <c r="BZ23" s="775"/>
      <c r="CF23" s="954"/>
      <c r="CG23" s="954"/>
    </row>
    <row r="24" spans="1:85" ht="122.1" customHeight="1">
      <c r="A24" s="1285"/>
      <c r="B24" s="1285"/>
      <c r="C24" s="1285"/>
      <c r="D24" s="1285"/>
      <c r="E24" s="1285"/>
      <c r="F24" s="1285"/>
      <c r="G24" s="961">
        <v>1</v>
      </c>
      <c r="H24" s="961"/>
      <c r="I24" s="1285"/>
      <c r="J24" s="1285"/>
      <c r="K24" s="912">
        <v>1</v>
      </c>
      <c r="L24" s="976" t="str">
        <f>mergeValue(A24) &amp;"."&amp; mergeValue(B24)&amp;"."&amp; mergeValue(C24)&amp;"."&amp; mergeValue(D24)&amp;"."&amp; mergeValue(E24)&amp;"."&amp; mergeValue(F24)&amp;"."&amp; mergeValue(G24)</f>
        <v>1.1.1.1.1.1.1</v>
      </c>
      <c r="M24" s="1086" t="s">
        <v>3</v>
      </c>
      <c r="N24" s="613"/>
      <c r="O24" s="647">
        <v>1551.48</v>
      </c>
      <c r="P24" s="724"/>
      <c r="Q24" s="1038"/>
      <c r="R24" s="1291" t="s">
        <v>991</v>
      </c>
      <c r="S24" s="1293" t="s">
        <v>83</v>
      </c>
      <c r="T24" s="1291" t="s">
        <v>1829</v>
      </c>
      <c r="U24" s="1293" t="s">
        <v>83</v>
      </c>
      <c r="V24" s="647">
        <v>1607.26</v>
      </c>
      <c r="W24" s="724"/>
      <c r="X24" s="1038"/>
      <c r="Y24" s="1291" t="s">
        <v>1830</v>
      </c>
      <c r="Z24" s="1293" t="s">
        <v>83</v>
      </c>
      <c r="AA24" s="1291" t="s">
        <v>1831</v>
      </c>
      <c r="AB24" s="1293" t="s">
        <v>83</v>
      </c>
      <c r="AC24" s="647">
        <v>1607.26</v>
      </c>
      <c r="AD24" s="724"/>
      <c r="AE24" s="1038"/>
      <c r="AF24" s="1291" t="s">
        <v>1832</v>
      </c>
      <c r="AG24" s="1293" t="s">
        <v>83</v>
      </c>
      <c r="AH24" s="1291" t="s">
        <v>1833</v>
      </c>
      <c r="AI24" s="1293" t="s">
        <v>83</v>
      </c>
      <c r="AJ24" s="647">
        <v>1663.12</v>
      </c>
      <c r="AK24" s="724"/>
      <c r="AL24" s="1038"/>
      <c r="AM24" s="1291" t="s">
        <v>1834</v>
      </c>
      <c r="AN24" s="1293" t="s">
        <v>83</v>
      </c>
      <c r="AO24" s="1291" t="s">
        <v>1835</v>
      </c>
      <c r="AP24" s="1293" t="s">
        <v>83</v>
      </c>
      <c r="AQ24" s="647">
        <v>1663.12</v>
      </c>
      <c r="AR24" s="724"/>
      <c r="AS24" s="1038"/>
      <c r="AT24" s="1291" t="s">
        <v>1836</v>
      </c>
      <c r="AU24" s="1293" t="s">
        <v>83</v>
      </c>
      <c r="AV24" s="1291" t="s">
        <v>1837</v>
      </c>
      <c r="AW24" s="1293" t="s">
        <v>83</v>
      </c>
      <c r="AX24" s="647">
        <v>1701.87</v>
      </c>
      <c r="AY24" s="724"/>
      <c r="AZ24" s="1038"/>
      <c r="BA24" s="1291" t="s">
        <v>1838</v>
      </c>
      <c r="BB24" s="1293" t="s">
        <v>83</v>
      </c>
      <c r="BC24" s="1291" t="s">
        <v>1839</v>
      </c>
      <c r="BD24" s="1293" t="s">
        <v>83</v>
      </c>
      <c r="BE24" s="647">
        <v>1701.81</v>
      </c>
      <c r="BF24" s="724"/>
      <c r="BG24" s="1038"/>
      <c r="BH24" s="1291" t="s">
        <v>1840</v>
      </c>
      <c r="BI24" s="1293" t="s">
        <v>83</v>
      </c>
      <c r="BJ24" s="1291" t="s">
        <v>1841</v>
      </c>
      <c r="BK24" s="1293" t="s">
        <v>83</v>
      </c>
      <c r="BL24" s="647">
        <v>1762.22</v>
      </c>
      <c r="BM24" s="724"/>
      <c r="BN24" s="1038"/>
      <c r="BO24" s="1291" t="s">
        <v>1842</v>
      </c>
      <c r="BP24" s="1293" t="s">
        <v>83</v>
      </c>
      <c r="BQ24" s="1291" t="s">
        <v>992</v>
      </c>
      <c r="BR24" s="1293" t="s">
        <v>84</v>
      </c>
      <c r="BS24" s="724"/>
      <c r="BT24" s="1303" t="s">
        <v>724</v>
      </c>
      <c r="BU24" s="954" t="str">
        <f>strCheckDate(O25:BS25)</f>
        <v/>
      </c>
      <c r="BV24" s="775"/>
      <c r="BW24" s="775" t="str">
        <f t="shared" si="0"/>
        <v>без дифференциации</v>
      </c>
      <c r="BX24" s="775"/>
      <c r="BY24" s="775"/>
      <c r="BZ24" s="775"/>
      <c r="CF24" s="954"/>
      <c r="CG24" s="954"/>
    </row>
    <row r="25" spans="1:85" ht="11.25" hidden="1" customHeight="1">
      <c r="A25" s="1285"/>
      <c r="B25" s="1285"/>
      <c r="C25" s="1285"/>
      <c r="D25" s="1285"/>
      <c r="E25" s="1285"/>
      <c r="F25" s="1285"/>
      <c r="G25" s="961"/>
      <c r="H25" s="961"/>
      <c r="I25" s="1285"/>
      <c r="J25" s="1285"/>
      <c r="K25" s="912"/>
      <c r="L25" s="750"/>
      <c r="M25" s="613"/>
      <c r="N25" s="613"/>
      <c r="O25" s="724"/>
      <c r="P25" s="724"/>
      <c r="Q25" s="730" t="str">
        <f>R24 &amp; "-" &amp; T24</f>
        <v>01.01.2020-30.06.2020</v>
      </c>
      <c r="R25" s="1292"/>
      <c r="S25" s="1293"/>
      <c r="T25" s="1292"/>
      <c r="U25" s="1293"/>
      <c r="V25" s="724"/>
      <c r="W25" s="724"/>
      <c r="X25" s="730" t="str">
        <f>Y24 &amp; "-" &amp; AA24</f>
        <v>01.07.2020-31.12.2020</v>
      </c>
      <c r="Y25" s="1292"/>
      <c r="Z25" s="1293"/>
      <c r="AA25" s="1292"/>
      <c r="AB25" s="1293"/>
      <c r="AC25" s="724"/>
      <c r="AD25" s="724"/>
      <c r="AE25" s="730" t="str">
        <f>AF24 &amp; "-" &amp; AH24</f>
        <v>01.01.2021-30.06.2021</v>
      </c>
      <c r="AF25" s="1292"/>
      <c r="AG25" s="1293"/>
      <c r="AH25" s="1292"/>
      <c r="AI25" s="1293"/>
      <c r="AJ25" s="724"/>
      <c r="AK25" s="724"/>
      <c r="AL25" s="730" t="str">
        <f>AM24 &amp; "-" &amp; AO24</f>
        <v>01.07.2021-31.12.2021</v>
      </c>
      <c r="AM25" s="1292"/>
      <c r="AN25" s="1293"/>
      <c r="AO25" s="1292"/>
      <c r="AP25" s="1293"/>
      <c r="AQ25" s="724"/>
      <c r="AR25" s="724"/>
      <c r="AS25" s="730" t="str">
        <f>AT24 &amp; "-" &amp; AV24</f>
        <v>01.01.2022-30.06.2022</v>
      </c>
      <c r="AT25" s="1292"/>
      <c r="AU25" s="1293"/>
      <c r="AV25" s="1292"/>
      <c r="AW25" s="1293"/>
      <c r="AX25" s="724"/>
      <c r="AY25" s="724"/>
      <c r="AZ25" s="730" t="str">
        <f>BA24 &amp; "-" &amp; BC24</f>
        <v>01.07.2022-31.12.2022</v>
      </c>
      <c r="BA25" s="1292"/>
      <c r="BB25" s="1293"/>
      <c r="BC25" s="1292"/>
      <c r="BD25" s="1293"/>
      <c r="BE25" s="724"/>
      <c r="BF25" s="724"/>
      <c r="BG25" s="730" t="str">
        <f>BH24 &amp; "-" &amp; BJ24</f>
        <v>01.01.2023-30.06.2023</v>
      </c>
      <c r="BH25" s="1292"/>
      <c r="BI25" s="1293"/>
      <c r="BJ25" s="1292"/>
      <c r="BK25" s="1293"/>
      <c r="BL25" s="724"/>
      <c r="BM25" s="724"/>
      <c r="BN25" s="730" t="str">
        <f>BO24 &amp; "-" &amp; BQ24</f>
        <v>01.07.2023-31.12.2023</v>
      </c>
      <c r="BO25" s="1292"/>
      <c r="BP25" s="1293"/>
      <c r="BQ25" s="1292"/>
      <c r="BR25" s="1293"/>
      <c r="BS25" s="724"/>
      <c r="BT25" s="1304"/>
      <c r="BV25" s="775"/>
      <c r="BW25" s="775" t="str">
        <f t="shared" si="0"/>
        <v/>
      </c>
      <c r="BX25" s="775"/>
      <c r="BY25" s="775"/>
      <c r="BZ25" s="775"/>
      <c r="CF25" s="954"/>
      <c r="CG25" s="954"/>
    </row>
    <row r="26" spans="1:85" ht="15" customHeight="1">
      <c r="A26" s="1285"/>
      <c r="B26" s="1285"/>
      <c r="C26" s="1285"/>
      <c r="D26" s="1285"/>
      <c r="E26" s="1285"/>
      <c r="F26" s="1285"/>
      <c r="G26" s="972"/>
      <c r="H26" s="961"/>
      <c r="I26" s="1285"/>
      <c r="J26" s="1285"/>
      <c r="K26" s="911"/>
      <c r="L26" s="652"/>
      <c r="M26" s="525" t="s">
        <v>24</v>
      </c>
      <c r="N26" s="952"/>
      <c r="O26" s="952"/>
      <c r="P26" s="952"/>
      <c r="Q26" s="952"/>
      <c r="R26" s="952"/>
      <c r="S26" s="952"/>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52"/>
      <c r="AR26" s="952"/>
      <c r="AS26" s="952"/>
      <c r="AT26" s="952"/>
      <c r="AU26" s="952"/>
      <c r="AV26" s="952"/>
      <c r="AW26" s="952"/>
      <c r="AX26" s="952"/>
      <c r="AY26" s="952"/>
      <c r="AZ26" s="952"/>
      <c r="BA26" s="952"/>
      <c r="BB26" s="952"/>
      <c r="BC26" s="952"/>
      <c r="BD26" s="952"/>
      <c r="BE26" s="952"/>
      <c r="BF26" s="952"/>
      <c r="BG26" s="952"/>
      <c r="BH26" s="952"/>
      <c r="BI26" s="952"/>
      <c r="BJ26" s="952"/>
      <c r="BK26" s="952"/>
      <c r="BL26" s="952"/>
      <c r="BM26" s="952"/>
      <c r="BN26" s="952"/>
      <c r="BO26" s="952"/>
      <c r="BP26" s="952"/>
      <c r="BQ26" s="952"/>
      <c r="BR26" s="952"/>
      <c r="BS26" s="723"/>
      <c r="BT26" s="1305"/>
      <c r="BV26" s="775"/>
      <c r="BW26" s="775" t="str">
        <f t="shared" si="0"/>
        <v>Добавить вид теплоносителя (параметры теплоносителя)</v>
      </c>
      <c r="BX26" s="775"/>
      <c r="BY26" s="775"/>
      <c r="BZ26" s="775"/>
      <c r="CF26" s="954"/>
      <c r="CG26" s="954"/>
    </row>
    <row r="27" spans="1:85" s="1072" customFormat="1" ht="33.75">
      <c r="A27" s="1285"/>
      <c r="B27" s="1285"/>
      <c r="C27" s="1285"/>
      <c r="D27" s="1285"/>
      <c r="E27" s="1285"/>
      <c r="F27" s="1285">
        <v>2</v>
      </c>
      <c r="G27" s="1024"/>
      <c r="H27" s="1024"/>
      <c r="I27" s="1285"/>
      <c r="J27" s="1322" t="s">
        <v>1824</v>
      </c>
      <c r="K27" s="912"/>
      <c r="L27" s="1188" t="str">
        <f>mergeValue(A27) &amp;"."&amp; mergeValue(B27)&amp;"."&amp; mergeValue(C27)&amp;"."&amp; mergeValue(D27)&amp;"."&amp; mergeValue(E27)&amp;"."&amp; mergeValue(F27)</f>
        <v>1.1.1.1.1.2</v>
      </c>
      <c r="M27" s="523" t="s">
        <v>9</v>
      </c>
      <c r="N27" s="613"/>
      <c r="O27" s="1288" t="s">
        <v>454</v>
      </c>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1289"/>
      <c r="AM27" s="1289"/>
      <c r="AN27" s="1289"/>
      <c r="AO27" s="1289"/>
      <c r="AP27" s="1289"/>
      <c r="AQ27" s="1289"/>
      <c r="AR27" s="1289"/>
      <c r="AS27" s="1289"/>
      <c r="AT27" s="1289"/>
      <c r="AU27" s="1289"/>
      <c r="AV27" s="1289"/>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c r="BR27" s="1289"/>
      <c r="BS27" s="1290"/>
      <c r="BT27" s="1127" t="s">
        <v>723</v>
      </c>
      <c r="BU27" s="1097"/>
      <c r="BV27" s="1098"/>
      <c r="BW27" s="1098" t="str">
        <f t="shared" si="0"/>
        <v>Группа потребителей</v>
      </c>
      <c r="BX27" s="1098"/>
      <c r="BY27" s="1098"/>
      <c r="BZ27" s="1098"/>
      <c r="CA27" s="1097"/>
      <c r="CB27" s="1097"/>
      <c r="CC27" s="1097"/>
      <c r="CD27" s="1097"/>
      <c r="CE27" s="1097"/>
      <c r="CF27" s="1097"/>
      <c r="CG27" s="1097"/>
    </row>
    <row r="28" spans="1:85" s="1072" customFormat="1" ht="122.1" customHeight="1">
      <c r="A28" s="1285"/>
      <c r="B28" s="1285"/>
      <c r="C28" s="1285"/>
      <c r="D28" s="1285"/>
      <c r="E28" s="1285"/>
      <c r="F28" s="1285"/>
      <c r="G28" s="1024">
        <v>1</v>
      </c>
      <c r="H28" s="1024"/>
      <c r="I28" s="1285"/>
      <c r="J28" s="1285"/>
      <c r="K28" s="912">
        <v>1</v>
      </c>
      <c r="L28" s="1188" t="str">
        <f>mergeValue(A28) &amp;"."&amp; mergeValue(B28)&amp;"."&amp; mergeValue(C28)&amp;"."&amp; mergeValue(D28)&amp;"."&amp; mergeValue(E28)&amp;"."&amp; mergeValue(F28)&amp;"."&amp; mergeValue(G28)</f>
        <v>1.1.1.1.1.2.1</v>
      </c>
      <c r="M28" s="1086" t="s">
        <v>3</v>
      </c>
      <c r="N28" s="613"/>
      <c r="O28" s="647">
        <f>OneRates_13*1.2</f>
        <v>1861.7759999999998</v>
      </c>
      <c r="P28" s="724"/>
      <c r="Q28" s="1038"/>
      <c r="R28" s="1291" t="s">
        <v>991</v>
      </c>
      <c r="S28" s="1293" t="s">
        <v>83</v>
      </c>
      <c r="T28" s="1291" t="s">
        <v>1829</v>
      </c>
      <c r="U28" s="1293" t="s">
        <v>83</v>
      </c>
      <c r="V28" s="647">
        <f>V24*1.2</f>
        <v>1928.712</v>
      </c>
      <c r="W28" s="724"/>
      <c r="X28" s="1038"/>
      <c r="Y28" s="1291" t="s">
        <v>1830</v>
      </c>
      <c r="Z28" s="1293" t="s">
        <v>83</v>
      </c>
      <c r="AA28" s="1291" t="s">
        <v>1831</v>
      </c>
      <c r="AB28" s="1293" t="s">
        <v>83</v>
      </c>
      <c r="AC28" s="647">
        <f>AC24*1.2</f>
        <v>1928.712</v>
      </c>
      <c r="AD28" s="724"/>
      <c r="AE28" s="1038"/>
      <c r="AF28" s="1291" t="s">
        <v>1832</v>
      </c>
      <c r="AG28" s="1293" t="s">
        <v>83</v>
      </c>
      <c r="AH28" s="1291" t="s">
        <v>1833</v>
      </c>
      <c r="AI28" s="1293" t="s">
        <v>83</v>
      </c>
      <c r="AJ28" s="647">
        <f>AJ24*1.2</f>
        <v>1995.7439999999997</v>
      </c>
      <c r="AK28" s="724"/>
      <c r="AL28" s="1038"/>
      <c r="AM28" s="1291" t="s">
        <v>1834</v>
      </c>
      <c r="AN28" s="1293" t="s">
        <v>83</v>
      </c>
      <c r="AO28" s="1291" t="s">
        <v>1835</v>
      </c>
      <c r="AP28" s="1293" t="s">
        <v>83</v>
      </c>
      <c r="AQ28" s="647">
        <f>AQ24*1.2</f>
        <v>1995.7439999999997</v>
      </c>
      <c r="AR28" s="724"/>
      <c r="AS28" s="1038"/>
      <c r="AT28" s="1291" t="s">
        <v>1836</v>
      </c>
      <c r="AU28" s="1293" t="s">
        <v>83</v>
      </c>
      <c r="AV28" s="1291" t="s">
        <v>1837</v>
      </c>
      <c r="AW28" s="1293" t="s">
        <v>83</v>
      </c>
      <c r="AX28" s="647">
        <f>AX24*1.2</f>
        <v>2042.2439999999997</v>
      </c>
      <c r="AY28" s="724"/>
      <c r="AZ28" s="1038"/>
      <c r="BA28" s="1291" t="s">
        <v>1838</v>
      </c>
      <c r="BB28" s="1293" t="s">
        <v>83</v>
      </c>
      <c r="BC28" s="1291" t="s">
        <v>1839</v>
      </c>
      <c r="BD28" s="1293" t="s">
        <v>83</v>
      </c>
      <c r="BE28" s="647">
        <f>BE24*1.2</f>
        <v>2042.1719999999998</v>
      </c>
      <c r="BF28" s="724"/>
      <c r="BG28" s="1038"/>
      <c r="BH28" s="1291" t="s">
        <v>1840</v>
      </c>
      <c r="BI28" s="1293" t="s">
        <v>83</v>
      </c>
      <c r="BJ28" s="1291" t="s">
        <v>1841</v>
      </c>
      <c r="BK28" s="1293" t="s">
        <v>83</v>
      </c>
      <c r="BL28" s="647">
        <f>BL24*1.2</f>
        <v>2114.6639999999998</v>
      </c>
      <c r="BM28" s="724"/>
      <c r="BN28" s="1038"/>
      <c r="BO28" s="1291" t="s">
        <v>1842</v>
      </c>
      <c r="BP28" s="1293" t="s">
        <v>83</v>
      </c>
      <c r="BQ28" s="1291" t="s">
        <v>992</v>
      </c>
      <c r="BR28" s="1293" t="s">
        <v>84</v>
      </c>
      <c r="BS28" s="724"/>
      <c r="BT28" s="1303" t="s">
        <v>724</v>
      </c>
      <c r="BU28" s="1097" t="str">
        <f>strCheckDate(O29:BS29)</f>
        <v/>
      </c>
      <c r="BV28" s="1098"/>
      <c r="BW28" s="1098" t="str">
        <f t="shared" si="0"/>
        <v>без дифференциации</v>
      </c>
      <c r="BX28" s="1098"/>
      <c r="BY28" s="1098"/>
      <c r="BZ28" s="1098"/>
      <c r="CA28" s="1097"/>
      <c r="CB28" s="1097"/>
      <c r="CC28" s="1097"/>
      <c r="CD28" s="1097"/>
      <c r="CE28" s="1097"/>
      <c r="CF28" s="1097"/>
      <c r="CG28" s="1097"/>
    </row>
    <row r="29" spans="1:85" s="1072" customFormat="1" ht="11.25" hidden="1" customHeight="1">
      <c r="A29" s="1285"/>
      <c r="B29" s="1285"/>
      <c r="C29" s="1285"/>
      <c r="D29" s="1285"/>
      <c r="E29" s="1285"/>
      <c r="F29" s="1285"/>
      <c r="G29" s="1024"/>
      <c r="H29" s="1024"/>
      <c r="I29" s="1285"/>
      <c r="J29" s="1285"/>
      <c r="K29" s="912"/>
      <c r="L29" s="1105"/>
      <c r="M29" s="613"/>
      <c r="N29" s="613"/>
      <c r="O29" s="724"/>
      <c r="P29" s="724"/>
      <c r="Q29" s="730" t="str">
        <f>R28 &amp; "-" &amp; T28</f>
        <v>01.01.2020-30.06.2020</v>
      </c>
      <c r="R29" s="1292"/>
      <c r="S29" s="1293"/>
      <c r="T29" s="1292"/>
      <c r="U29" s="1293"/>
      <c r="V29" s="724"/>
      <c r="W29" s="724"/>
      <c r="X29" s="730" t="str">
        <f>Y28 &amp; "-" &amp; AA28</f>
        <v>01.07.2020-31.12.2020</v>
      </c>
      <c r="Y29" s="1292"/>
      <c r="Z29" s="1293"/>
      <c r="AA29" s="1292"/>
      <c r="AB29" s="1293"/>
      <c r="AC29" s="724"/>
      <c r="AD29" s="724"/>
      <c r="AE29" s="730" t="str">
        <f>AF28 &amp; "-" &amp; AH28</f>
        <v>01.01.2021-30.06.2021</v>
      </c>
      <c r="AF29" s="1292"/>
      <c r="AG29" s="1293"/>
      <c r="AH29" s="1292"/>
      <c r="AI29" s="1293"/>
      <c r="AJ29" s="724"/>
      <c r="AK29" s="724"/>
      <c r="AL29" s="730" t="str">
        <f>AM28 &amp; "-" &amp; AO28</f>
        <v>01.07.2021-31.12.2021</v>
      </c>
      <c r="AM29" s="1292"/>
      <c r="AN29" s="1293"/>
      <c r="AO29" s="1292"/>
      <c r="AP29" s="1293"/>
      <c r="AQ29" s="724"/>
      <c r="AR29" s="724"/>
      <c r="AS29" s="730" t="str">
        <f>AT28 &amp; "-" &amp; AV28</f>
        <v>01.01.2022-30.06.2022</v>
      </c>
      <c r="AT29" s="1292"/>
      <c r="AU29" s="1293"/>
      <c r="AV29" s="1292"/>
      <c r="AW29" s="1293"/>
      <c r="AX29" s="724"/>
      <c r="AY29" s="724"/>
      <c r="AZ29" s="730" t="str">
        <f>BA28 &amp; "-" &amp; BC28</f>
        <v>01.07.2022-31.12.2022</v>
      </c>
      <c r="BA29" s="1292"/>
      <c r="BB29" s="1293"/>
      <c r="BC29" s="1292"/>
      <c r="BD29" s="1293"/>
      <c r="BE29" s="724"/>
      <c r="BF29" s="724"/>
      <c r="BG29" s="730" t="str">
        <f>BH28 &amp; "-" &amp; BJ28</f>
        <v>01.01.2023-30.06.2023</v>
      </c>
      <c r="BH29" s="1292"/>
      <c r="BI29" s="1293"/>
      <c r="BJ29" s="1292"/>
      <c r="BK29" s="1293"/>
      <c r="BL29" s="724"/>
      <c r="BM29" s="724"/>
      <c r="BN29" s="730" t="str">
        <f>BO28 &amp; "-" &amp; BQ28</f>
        <v>01.07.2023-31.12.2023</v>
      </c>
      <c r="BO29" s="1292"/>
      <c r="BP29" s="1293"/>
      <c r="BQ29" s="1292"/>
      <c r="BR29" s="1293"/>
      <c r="BS29" s="724"/>
      <c r="BT29" s="1304"/>
      <c r="BU29" s="1097"/>
      <c r="BV29" s="1098"/>
      <c r="BW29" s="1098" t="str">
        <f t="shared" si="0"/>
        <v/>
      </c>
      <c r="BX29" s="1098"/>
      <c r="BY29" s="1098"/>
      <c r="BZ29" s="1098"/>
      <c r="CA29" s="1097"/>
      <c r="CB29" s="1097"/>
      <c r="CC29" s="1097"/>
      <c r="CD29" s="1097"/>
      <c r="CE29" s="1097"/>
      <c r="CF29" s="1097"/>
      <c r="CG29" s="1097"/>
    </row>
    <row r="30" spans="1:85" s="1072" customFormat="1" ht="15" customHeight="1">
      <c r="A30" s="1285"/>
      <c r="B30" s="1285"/>
      <c r="C30" s="1285"/>
      <c r="D30" s="1285"/>
      <c r="E30" s="1285"/>
      <c r="F30" s="1285"/>
      <c r="G30" s="1183"/>
      <c r="H30" s="1024"/>
      <c r="I30" s="1285"/>
      <c r="J30" s="1285"/>
      <c r="K30" s="911"/>
      <c r="L30" s="652"/>
      <c r="M30" s="525" t="s">
        <v>24</v>
      </c>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c r="AU30" s="952"/>
      <c r="AV30" s="952"/>
      <c r="AW30" s="952"/>
      <c r="AX30" s="952"/>
      <c r="AY30" s="952"/>
      <c r="AZ30" s="952"/>
      <c r="BA30" s="952"/>
      <c r="BB30" s="952"/>
      <c r="BC30" s="952"/>
      <c r="BD30" s="952"/>
      <c r="BE30" s="952"/>
      <c r="BF30" s="952"/>
      <c r="BG30" s="952"/>
      <c r="BH30" s="952"/>
      <c r="BI30" s="952"/>
      <c r="BJ30" s="952"/>
      <c r="BK30" s="952"/>
      <c r="BL30" s="952"/>
      <c r="BM30" s="952"/>
      <c r="BN30" s="952"/>
      <c r="BO30" s="952"/>
      <c r="BP30" s="952"/>
      <c r="BQ30" s="952"/>
      <c r="BR30" s="952"/>
      <c r="BS30" s="723"/>
      <c r="BT30" s="1305"/>
      <c r="BU30" s="1097"/>
      <c r="BV30" s="1098"/>
      <c r="BW30" s="1098" t="str">
        <f t="shared" si="0"/>
        <v>Добавить вид теплоносителя (параметры теплоносителя)</v>
      </c>
      <c r="BX30" s="1098"/>
      <c r="BY30" s="1098"/>
      <c r="BZ30" s="1098"/>
      <c r="CA30" s="1097"/>
      <c r="CB30" s="1097"/>
      <c r="CC30" s="1097"/>
      <c r="CD30" s="1097"/>
      <c r="CE30" s="1097"/>
      <c r="CF30" s="1097"/>
      <c r="CG30" s="1097"/>
    </row>
    <row r="31" spans="1:85" ht="15" customHeight="1">
      <c r="A31" s="1285"/>
      <c r="B31" s="1285"/>
      <c r="C31" s="1285"/>
      <c r="D31" s="1285"/>
      <c r="E31" s="1285"/>
      <c r="F31" s="972"/>
      <c r="G31" s="972"/>
      <c r="H31" s="961"/>
      <c r="I31" s="1285"/>
      <c r="J31" s="972"/>
      <c r="K31" s="911"/>
      <c r="L31" s="652"/>
      <c r="M31" s="524" t="s">
        <v>10</v>
      </c>
      <c r="N31" s="952"/>
      <c r="O31" s="952"/>
      <c r="P31" s="952"/>
      <c r="Q31" s="952"/>
      <c r="R31" s="952"/>
      <c r="S31" s="952"/>
      <c r="T31" s="952"/>
      <c r="U31" s="951"/>
      <c r="V31" s="952"/>
      <c r="W31" s="952"/>
      <c r="X31" s="952"/>
      <c r="Y31" s="952"/>
      <c r="Z31" s="952"/>
      <c r="AA31" s="952"/>
      <c r="AB31" s="951"/>
      <c r="AC31" s="952"/>
      <c r="AD31" s="952"/>
      <c r="AE31" s="952"/>
      <c r="AF31" s="952"/>
      <c r="AG31" s="952"/>
      <c r="AH31" s="952"/>
      <c r="AI31" s="951"/>
      <c r="AJ31" s="952"/>
      <c r="AK31" s="952"/>
      <c r="AL31" s="952"/>
      <c r="AM31" s="952"/>
      <c r="AN31" s="952"/>
      <c r="AO31" s="952"/>
      <c r="AP31" s="951"/>
      <c r="AQ31" s="952"/>
      <c r="AR31" s="952"/>
      <c r="AS31" s="952"/>
      <c r="AT31" s="952"/>
      <c r="AU31" s="952"/>
      <c r="AV31" s="952"/>
      <c r="AW31" s="951"/>
      <c r="AX31" s="952"/>
      <c r="AY31" s="952"/>
      <c r="AZ31" s="952"/>
      <c r="BA31" s="952"/>
      <c r="BB31" s="952"/>
      <c r="BC31" s="952"/>
      <c r="BD31" s="951"/>
      <c r="BE31" s="952"/>
      <c r="BF31" s="952"/>
      <c r="BG31" s="952"/>
      <c r="BH31" s="952"/>
      <c r="BI31" s="952"/>
      <c r="BJ31" s="952"/>
      <c r="BK31" s="951"/>
      <c r="BL31" s="952"/>
      <c r="BM31" s="952"/>
      <c r="BN31" s="952"/>
      <c r="BO31" s="952"/>
      <c r="BP31" s="952"/>
      <c r="BQ31" s="952"/>
      <c r="BR31" s="951"/>
      <c r="BS31" s="952"/>
      <c r="BT31" s="632"/>
      <c r="BV31" s="775"/>
      <c r="BW31" s="775" t="str">
        <f t="shared" si="0"/>
        <v>Добавить группу потребителей</v>
      </c>
      <c r="BX31" s="775"/>
      <c r="BY31" s="775"/>
      <c r="BZ31" s="775"/>
      <c r="CF31" s="954"/>
      <c r="CG31" s="954"/>
    </row>
    <row r="32" spans="1:85" ht="15" customHeight="1">
      <c r="A32" s="1285"/>
      <c r="B32" s="1285"/>
      <c r="C32" s="1285"/>
      <c r="D32" s="1285"/>
      <c r="E32" s="910"/>
      <c r="F32" s="972"/>
      <c r="G32" s="972"/>
      <c r="H32" s="972"/>
      <c r="I32" s="925"/>
      <c r="J32" s="940"/>
      <c r="K32" s="909"/>
      <c r="L32" s="652"/>
      <c r="M32" s="947" t="s">
        <v>11</v>
      </c>
      <c r="N32" s="952"/>
      <c r="O32" s="952"/>
      <c r="P32" s="952"/>
      <c r="Q32" s="952"/>
      <c r="R32" s="952"/>
      <c r="S32" s="952"/>
      <c r="T32" s="952"/>
      <c r="U32" s="951"/>
      <c r="V32" s="952"/>
      <c r="W32" s="952"/>
      <c r="X32" s="952"/>
      <c r="Y32" s="952"/>
      <c r="Z32" s="952"/>
      <c r="AA32" s="952"/>
      <c r="AB32" s="951"/>
      <c r="AC32" s="952"/>
      <c r="AD32" s="952"/>
      <c r="AE32" s="952"/>
      <c r="AF32" s="952"/>
      <c r="AG32" s="952"/>
      <c r="AH32" s="952"/>
      <c r="AI32" s="951"/>
      <c r="AJ32" s="952"/>
      <c r="AK32" s="952"/>
      <c r="AL32" s="952"/>
      <c r="AM32" s="952"/>
      <c r="AN32" s="952"/>
      <c r="AO32" s="952"/>
      <c r="AP32" s="951"/>
      <c r="AQ32" s="952"/>
      <c r="AR32" s="952"/>
      <c r="AS32" s="952"/>
      <c r="AT32" s="952"/>
      <c r="AU32" s="952"/>
      <c r="AV32" s="952"/>
      <c r="AW32" s="951"/>
      <c r="AX32" s="952"/>
      <c r="AY32" s="952"/>
      <c r="AZ32" s="952"/>
      <c r="BA32" s="952"/>
      <c r="BB32" s="952"/>
      <c r="BC32" s="952"/>
      <c r="BD32" s="951"/>
      <c r="BE32" s="952"/>
      <c r="BF32" s="952"/>
      <c r="BG32" s="952"/>
      <c r="BH32" s="952"/>
      <c r="BI32" s="952"/>
      <c r="BJ32" s="952"/>
      <c r="BK32" s="951"/>
      <c r="BL32" s="952"/>
      <c r="BM32" s="952"/>
      <c r="BN32" s="952"/>
      <c r="BO32" s="952"/>
      <c r="BP32" s="952"/>
      <c r="BQ32" s="952"/>
      <c r="BR32" s="951"/>
      <c r="BS32" s="952"/>
      <c r="BT32" s="632"/>
      <c r="BV32" s="775"/>
      <c r="BW32" s="775" t="str">
        <f t="shared" si="0"/>
        <v>Добавить схему подключения</v>
      </c>
      <c r="BX32" s="775"/>
      <c r="BY32" s="775"/>
      <c r="BZ32" s="775"/>
      <c r="CF32" s="954"/>
      <c r="CG32" s="954"/>
    </row>
    <row r="33" spans="1:83" ht="11.25">
      <c r="A33" s="936"/>
      <c r="B33" s="936"/>
      <c r="C33" s="936"/>
      <c r="D33" s="936"/>
      <c r="E33" s="936"/>
      <c r="F33" s="936"/>
      <c r="G33" s="936"/>
      <c r="H33" s="936"/>
      <c r="I33" s="936"/>
      <c r="J33" s="936"/>
      <c r="K33" s="936"/>
      <c r="BU33" s="936"/>
      <c r="BV33" s="936"/>
      <c r="BW33" s="936"/>
      <c r="BX33" s="936"/>
      <c r="BY33" s="936"/>
      <c r="BZ33" s="936"/>
      <c r="CA33" s="936"/>
      <c r="CB33" s="936"/>
      <c r="CC33" s="936"/>
      <c r="CD33" s="936"/>
      <c r="CE33" s="936"/>
    </row>
    <row r="34" spans="1:83" ht="90" customHeight="1">
      <c r="L34" s="1">
        <v>1</v>
      </c>
      <c r="M34" s="1278" t="s">
        <v>725</v>
      </c>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c r="AL34" s="1278"/>
      <c r="AM34" s="1278"/>
      <c r="AN34" s="1278"/>
      <c r="AO34" s="1278"/>
      <c r="AP34" s="1278"/>
      <c r="AQ34" s="1278"/>
      <c r="AR34" s="1278"/>
      <c r="AS34" s="1278"/>
      <c r="AT34" s="1278"/>
      <c r="AU34" s="1278"/>
      <c r="AV34" s="1278"/>
      <c r="AW34" s="1278"/>
      <c r="AX34" s="1278"/>
      <c r="AY34" s="1278"/>
      <c r="AZ34" s="1278"/>
      <c r="BA34" s="1278"/>
      <c r="BB34" s="1278"/>
      <c r="BC34" s="1278"/>
      <c r="BD34" s="1278"/>
      <c r="BE34" s="1278"/>
      <c r="BF34" s="1278"/>
      <c r="BG34" s="1278"/>
      <c r="BH34" s="1278"/>
      <c r="BI34" s="1278"/>
      <c r="BJ34" s="1278"/>
      <c r="BK34" s="1278"/>
      <c r="BL34" s="1278"/>
      <c r="BM34" s="1278"/>
      <c r="BN34" s="1278"/>
      <c r="BO34" s="1278"/>
      <c r="BP34" s="1278"/>
      <c r="BQ34" s="1278"/>
      <c r="BR34" s="1278"/>
      <c r="BS34" s="1278"/>
      <c r="BT34" s="1278"/>
    </row>
  </sheetData>
  <sheetProtection password="FA9C" sheet="1" objects="1" scenarios="1" formatColumns="0" formatRows="0"/>
  <dataConsolidate leftLabels="1"/>
  <mergeCells count="159">
    <mergeCell ref="M34:BT34"/>
    <mergeCell ref="O21:BS21"/>
    <mergeCell ref="E22:E31"/>
    <mergeCell ref="I22:I31"/>
    <mergeCell ref="O22:BS22"/>
    <mergeCell ref="F23:F26"/>
    <mergeCell ref="J23:J26"/>
    <mergeCell ref="O23:BS23"/>
    <mergeCell ref="R24:R25"/>
    <mergeCell ref="S24:S25"/>
    <mergeCell ref="T24:T25"/>
    <mergeCell ref="U28:U29"/>
    <mergeCell ref="Y28:Y29"/>
    <mergeCell ref="Z28:Z29"/>
    <mergeCell ref="AA28:AA29"/>
    <mergeCell ref="Z24:Z25"/>
    <mergeCell ref="AA24:AA25"/>
    <mergeCell ref="AH24:AH25"/>
    <mergeCell ref="AI24:AI25"/>
    <mergeCell ref="AF28:AF29"/>
    <mergeCell ref="AG28:AG29"/>
    <mergeCell ref="AH28:AH29"/>
    <mergeCell ref="AI28:AI29"/>
    <mergeCell ref="AB28:AB29"/>
    <mergeCell ref="V14:AA14"/>
    <mergeCell ref="AB14:AB16"/>
    <mergeCell ref="V15:V16"/>
    <mergeCell ref="W15:X15"/>
    <mergeCell ref="S17:T17"/>
    <mergeCell ref="A18:A32"/>
    <mergeCell ref="O18:BS18"/>
    <mergeCell ref="B19:B32"/>
    <mergeCell ref="O19:BS19"/>
    <mergeCell ref="C20:C32"/>
    <mergeCell ref="O20:BS20"/>
    <mergeCell ref="D21:D32"/>
    <mergeCell ref="U24:U25"/>
    <mergeCell ref="AB24:AB25"/>
    <mergeCell ref="F27:F30"/>
    <mergeCell ref="J27:J30"/>
    <mergeCell ref="O27:BS27"/>
    <mergeCell ref="R28:R29"/>
    <mergeCell ref="S28:S29"/>
    <mergeCell ref="T28:T29"/>
    <mergeCell ref="Y15:AA15"/>
    <mergeCell ref="Z16:AA16"/>
    <mergeCell ref="Z17:AA17"/>
    <mergeCell ref="Y24:Y25"/>
    <mergeCell ref="V12:AB12"/>
    <mergeCell ref="L11:M11"/>
    <mergeCell ref="L5:T5"/>
    <mergeCell ref="O7:T7"/>
    <mergeCell ref="O8:T8"/>
    <mergeCell ref="O9:T9"/>
    <mergeCell ref="O10:T10"/>
    <mergeCell ref="O12:U12"/>
    <mergeCell ref="L13:BS13"/>
    <mergeCell ref="AJ12:AP12"/>
    <mergeCell ref="AX12:BD12"/>
    <mergeCell ref="BE12:BK12"/>
    <mergeCell ref="BL12:BR12"/>
    <mergeCell ref="L14:L16"/>
    <mergeCell ref="M14:M16"/>
    <mergeCell ref="O14:T14"/>
    <mergeCell ref="U14:U16"/>
    <mergeCell ref="BS14:BS16"/>
    <mergeCell ref="O15:O16"/>
    <mergeCell ref="P15:Q15"/>
    <mergeCell ref="R15:T15"/>
    <mergeCell ref="S16:T16"/>
    <mergeCell ref="AY15:AZ15"/>
    <mergeCell ref="BA15:BC15"/>
    <mergeCell ref="BB16:BC16"/>
    <mergeCell ref="BE14:BJ14"/>
    <mergeCell ref="BK14:BK16"/>
    <mergeCell ref="BE15:BE16"/>
    <mergeCell ref="BF15:BG15"/>
    <mergeCell ref="BH15:BJ15"/>
    <mergeCell ref="BI16:BJ16"/>
    <mergeCell ref="BL14:BQ14"/>
    <mergeCell ref="BR14:BR16"/>
    <mergeCell ref="BL15:BL16"/>
    <mergeCell ref="BM15:BN15"/>
    <mergeCell ref="BO15:BQ15"/>
    <mergeCell ref="BP16:BQ16"/>
    <mergeCell ref="BT28:BT30"/>
    <mergeCell ref="AC12:AI12"/>
    <mergeCell ref="AC14:AH14"/>
    <mergeCell ref="AI14:AI16"/>
    <mergeCell ref="AC15:AC16"/>
    <mergeCell ref="AD15:AE15"/>
    <mergeCell ref="AF15:AH15"/>
    <mergeCell ref="AG16:AH16"/>
    <mergeCell ref="AG17:AH17"/>
    <mergeCell ref="AF24:AF25"/>
    <mergeCell ref="AG24:AG25"/>
    <mergeCell ref="BT13:BT16"/>
    <mergeCell ref="BT24:BT26"/>
    <mergeCell ref="AM28:AM29"/>
    <mergeCell ref="AN28:AN29"/>
    <mergeCell ref="AO28:AO29"/>
    <mergeCell ref="AP28:AP29"/>
    <mergeCell ref="AQ12:AW12"/>
    <mergeCell ref="AQ14:AV14"/>
    <mergeCell ref="AW14:AW16"/>
    <mergeCell ref="AQ15:AQ16"/>
    <mergeCell ref="AR15:AS15"/>
    <mergeCell ref="AT15:AV15"/>
    <mergeCell ref="AU16:AV16"/>
    <mergeCell ref="AU17:AV17"/>
    <mergeCell ref="AN17:AO17"/>
    <mergeCell ref="AM24:AM25"/>
    <mergeCell ref="AN24:AN25"/>
    <mergeCell ref="AO24:AO25"/>
    <mergeCell ref="AP24:AP25"/>
    <mergeCell ref="AJ14:AO14"/>
    <mergeCell ref="AP14:AP16"/>
    <mergeCell ref="AJ15:AJ16"/>
    <mergeCell ref="AK15:AL15"/>
    <mergeCell ref="AM15:AO15"/>
    <mergeCell ref="AN16:AO16"/>
    <mergeCell ref="AT24:AT25"/>
    <mergeCell ref="AU24:AU25"/>
    <mergeCell ref="AV24:AV25"/>
    <mergeCell ref="AW24:AW25"/>
    <mergeCell ref="AT28:AT29"/>
    <mergeCell ref="AU28:AU29"/>
    <mergeCell ref="AV28:AV29"/>
    <mergeCell ref="AW28:AW29"/>
    <mergeCell ref="BH28:BH29"/>
    <mergeCell ref="BI28:BI29"/>
    <mergeCell ref="BJ28:BJ29"/>
    <mergeCell ref="BK28:BK29"/>
    <mergeCell ref="BA28:BA29"/>
    <mergeCell ref="BB28:BB29"/>
    <mergeCell ref="BC28:BC29"/>
    <mergeCell ref="BD28:BD29"/>
    <mergeCell ref="BK24:BK25"/>
    <mergeCell ref="BI17:BJ17"/>
    <mergeCell ref="BB17:BC17"/>
    <mergeCell ref="BA24:BA25"/>
    <mergeCell ref="BB24:BB25"/>
    <mergeCell ref="BC24:BC25"/>
    <mergeCell ref="BD24:BD25"/>
    <mergeCell ref="AX14:BC14"/>
    <mergeCell ref="BD14:BD16"/>
    <mergeCell ref="AX15:AX16"/>
    <mergeCell ref="BH24:BH25"/>
    <mergeCell ref="BI24:BI25"/>
    <mergeCell ref="BJ24:BJ25"/>
    <mergeCell ref="BO28:BO29"/>
    <mergeCell ref="BP28:BP29"/>
    <mergeCell ref="BQ28:BQ29"/>
    <mergeCell ref="BR28:BR29"/>
    <mergeCell ref="BP17:BQ17"/>
    <mergeCell ref="BO24:BO25"/>
    <mergeCell ref="BP24:BP25"/>
    <mergeCell ref="BQ24:BQ25"/>
    <mergeCell ref="BR24:BR25"/>
  </mergeCells>
  <dataValidations count="11">
    <dataValidation allowBlank="1" sqref="WXQ983066:WYB983072 LE65562:LP65568 VA65562:VL65568 AEW65562:AFH65568 AOS65562:APD65568 AYO65562:AYZ65568 BIK65562:BIV65568 BSG65562:BSR65568 CCC65562:CCN65568 CLY65562:CMJ65568 CVU65562:CWF65568 DFQ65562:DGB65568 DPM65562:DPX65568 DZI65562:DZT65568 EJE65562:EJP65568 ETA65562:ETL65568 FCW65562:FDH65568 FMS65562:FND65568 FWO65562:FWZ65568 GGK65562:GGV65568 GQG65562:GQR65568 HAC65562:HAN65568 HJY65562:HKJ65568 HTU65562:HUF65568 IDQ65562:IEB65568 INM65562:INX65568 IXI65562:IXT65568 JHE65562:JHP65568 JRA65562:JRL65568 KAW65562:KBH65568 KKS65562:KLD65568 KUO65562:KUZ65568 LEK65562:LEV65568 LOG65562:LOR65568 LYC65562:LYN65568 MHY65562:MIJ65568 MRU65562:MSF65568 NBQ65562:NCB65568 NLM65562:NLX65568 NVI65562:NVT65568 OFE65562:OFP65568 OPA65562:OPL65568 OYW65562:OZH65568 PIS65562:PJD65568 PSO65562:PSZ65568 QCK65562:QCV65568 QMG65562:QMR65568 QWC65562:QWN65568 RFY65562:RGJ65568 RPU65562:RQF65568 RZQ65562:SAB65568 SJM65562:SJX65568 STI65562:STT65568 TDE65562:TDP65568 TNA65562:TNL65568 TWW65562:TXH65568 UGS65562:UHD65568 UQO65562:UQZ65568 VAK65562:VAV65568 VKG65562:VKR65568 VUC65562:VUN65568 WDY65562:WEJ65568 WNU65562:WOF65568 WXQ65562:WYB65568 LE131098:LP131104 VA131098:VL131104 AEW131098:AFH131104 AOS131098:APD131104 AYO131098:AYZ131104 BIK131098:BIV131104 BSG131098:BSR131104 CCC131098:CCN131104 CLY131098:CMJ131104 CVU131098:CWF131104 DFQ131098:DGB131104 DPM131098:DPX131104 DZI131098:DZT131104 EJE131098:EJP131104 ETA131098:ETL131104 FCW131098:FDH131104 FMS131098:FND131104 FWO131098:FWZ131104 GGK131098:GGV131104 GQG131098:GQR131104 HAC131098:HAN131104 HJY131098:HKJ131104 HTU131098:HUF131104 IDQ131098:IEB131104 INM131098:INX131104 IXI131098:IXT131104 JHE131098:JHP131104 JRA131098:JRL131104 KAW131098:KBH131104 KKS131098:KLD131104 KUO131098:KUZ131104 LEK131098:LEV131104 LOG131098:LOR131104 LYC131098:LYN131104 MHY131098:MIJ131104 MRU131098:MSF131104 NBQ131098:NCB131104 NLM131098:NLX131104 NVI131098:NVT131104 OFE131098:OFP131104 OPA131098:OPL131104 OYW131098:OZH131104 PIS131098:PJD131104 PSO131098:PSZ131104 QCK131098:QCV131104 QMG131098:QMR131104 QWC131098:QWN131104 RFY131098:RGJ131104 RPU131098:RQF131104 RZQ131098:SAB131104 SJM131098:SJX131104 STI131098:STT131104 TDE131098:TDP131104 TNA131098:TNL131104 TWW131098:TXH131104 UGS131098:UHD131104 UQO131098:UQZ131104 VAK131098:VAV131104 VKG131098:VKR131104 VUC131098:VUN131104 WDY131098:WEJ131104 WNU131098:WOF131104 WXQ131098:WYB131104 LE196634:LP196640 VA196634:VL196640 AEW196634:AFH196640 AOS196634:APD196640 AYO196634:AYZ196640 BIK196634:BIV196640 BSG196634:BSR196640 CCC196634:CCN196640 CLY196634:CMJ196640 CVU196634:CWF196640 DFQ196634:DGB196640 DPM196634:DPX196640 DZI196634:DZT196640 EJE196634:EJP196640 ETA196634:ETL196640 FCW196634:FDH196640 FMS196634:FND196640 FWO196634:FWZ196640 GGK196634:GGV196640 GQG196634:GQR196640 HAC196634:HAN196640 HJY196634:HKJ196640 HTU196634:HUF196640 IDQ196634:IEB196640 INM196634:INX196640 IXI196634:IXT196640 JHE196634:JHP196640 JRA196634:JRL196640 KAW196634:KBH196640 KKS196634:KLD196640 KUO196634:KUZ196640 LEK196634:LEV196640 LOG196634:LOR196640 LYC196634:LYN196640 MHY196634:MIJ196640 MRU196634:MSF196640 NBQ196634:NCB196640 NLM196634:NLX196640 NVI196634:NVT196640 OFE196634:OFP196640 OPA196634:OPL196640 OYW196634:OZH196640 PIS196634:PJD196640 PSO196634:PSZ196640 QCK196634:QCV196640 QMG196634:QMR196640 QWC196634:QWN196640 RFY196634:RGJ196640 RPU196634:RQF196640 RZQ196634:SAB196640 SJM196634:SJX196640 STI196634:STT196640 TDE196634:TDP196640 TNA196634:TNL196640 TWW196634:TXH196640 UGS196634:UHD196640 UQO196634:UQZ196640 VAK196634:VAV196640 VKG196634:VKR196640 VUC196634:VUN196640 WDY196634:WEJ196640 WNU196634:WOF196640 WXQ196634:WYB196640 LE262170:LP262176 VA262170:VL262176 AEW262170:AFH262176 AOS262170:APD262176 AYO262170:AYZ262176 BIK262170:BIV262176 BSG262170:BSR262176 CCC262170:CCN262176 CLY262170:CMJ262176 CVU262170:CWF262176 DFQ262170:DGB262176 DPM262170:DPX262176 DZI262170:DZT262176 EJE262170:EJP262176 ETA262170:ETL262176 FCW262170:FDH262176 FMS262170:FND262176 FWO262170:FWZ262176 GGK262170:GGV262176 GQG262170:GQR262176 HAC262170:HAN262176 HJY262170:HKJ262176 HTU262170:HUF262176 IDQ262170:IEB262176 INM262170:INX262176 IXI262170:IXT262176 JHE262170:JHP262176 JRA262170:JRL262176 KAW262170:KBH262176 KKS262170:KLD262176 KUO262170:KUZ262176 LEK262170:LEV262176 LOG262170:LOR262176 LYC262170:LYN262176 MHY262170:MIJ262176 MRU262170:MSF262176 NBQ262170:NCB262176 NLM262170:NLX262176 NVI262170:NVT262176 OFE262170:OFP262176 OPA262170:OPL262176 OYW262170:OZH262176 PIS262170:PJD262176 PSO262170:PSZ262176 QCK262170:QCV262176 QMG262170:QMR262176 QWC262170:QWN262176 RFY262170:RGJ262176 RPU262170:RQF262176 RZQ262170:SAB262176 SJM262170:SJX262176 STI262170:STT262176 TDE262170:TDP262176 TNA262170:TNL262176 TWW262170:TXH262176 UGS262170:UHD262176 UQO262170:UQZ262176 VAK262170:VAV262176 VKG262170:VKR262176 VUC262170:VUN262176 WDY262170:WEJ262176 WNU262170:WOF262176 WXQ262170:WYB262176 LE327706:LP327712 VA327706:VL327712 AEW327706:AFH327712 AOS327706:APD327712 AYO327706:AYZ327712 BIK327706:BIV327712 BSG327706:BSR327712 CCC327706:CCN327712 CLY327706:CMJ327712 CVU327706:CWF327712 DFQ327706:DGB327712 DPM327706:DPX327712 DZI327706:DZT327712 EJE327706:EJP327712 ETA327706:ETL327712 FCW327706:FDH327712 FMS327706:FND327712 FWO327706:FWZ327712 GGK327706:GGV327712 GQG327706:GQR327712 HAC327706:HAN327712 HJY327706:HKJ327712 HTU327706:HUF327712 IDQ327706:IEB327712 INM327706:INX327712 IXI327706:IXT327712 JHE327706:JHP327712 JRA327706:JRL327712 KAW327706:KBH327712 KKS327706:KLD327712 KUO327706:KUZ327712 LEK327706:LEV327712 LOG327706:LOR327712 LYC327706:LYN327712 MHY327706:MIJ327712 MRU327706:MSF327712 NBQ327706:NCB327712 NLM327706:NLX327712 NVI327706:NVT327712 OFE327706:OFP327712 OPA327706:OPL327712 OYW327706:OZH327712 PIS327706:PJD327712 PSO327706:PSZ327712 QCK327706:QCV327712 QMG327706:QMR327712 QWC327706:QWN327712 RFY327706:RGJ327712 RPU327706:RQF327712 RZQ327706:SAB327712 SJM327706:SJX327712 STI327706:STT327712 TDE327706:TDP327712 TNA327706:TNL327712 TWW327706:TXH327712 UGS327706:UHD327712 UQO327706:UQZ327712 VAK327706:VAV327712 VKG327706:VKR327712 VUC327706:VUN327712 WDY327706:WEJ327712 WNU327706:WOF327712 WXQ327706:WYB327712 LE393242:LP393248 VA393242:VL393248 AEW393242:AFH393248 AOS393242:APD393248 AYO393242:AYZ393248 BIK393242:BIV393248 BSG393242:BSR393248 CCC393242:CCN393248 CLY393242:CMJ393248 CVU393242:CWF393248 DFQ393242:DGB393248 DPM393242:DPX393248 DZI393242:DZT393248 EJE393242:EJP393248 ETA393242:ETL393248 FCW393242:FDH393248 FMS393242:FND393248 FWO393242:FWZ393248 GGK393242:GGV393248 GQG393242:GQR393248 HAC393242:HAN393248 HJY393242:HKJ393248 HTU393242:HUF393248 IDQ393242:IEB393248 INM393242:INX393248 IXI393242:IXT393248 JHE393242:JHP393248 JRA393242:JRL393248 KAW393242:KBH393248 KKS393242:KLD393248 KUO393242:KUZ393248 LEK393242:LEV393248 LOG393242:LOR393248 LYC393242:LYN393248 MHY393242:MIJ393248 MRU393242:MSF393248 NBQ393242:NCB393248 NLM393242:NLX393248 NVI393242:NVT393248 OFE393242:OFP393248 OPA393242:OPL393248 OYW393242:OZH393248 PIS393242:PJD393248 PSO393242:PSZ393248 QCK393242:QCV393248 QMG393242:QMR393248 QWC393242:QWN393248 RFY393242:RGJ393248 RPU393242:RQF393248 RZQ393242:SAB393248 SJM393242:SJX393248 STI393242:STT393248 TDE393242:TDP393248 TNA393242:TNL393248 TWW393242:TXH393248 UGS393242:UHD393248 UQO393242:UQZ393248 VAK393242:VAV393248 VKG393242:VKR393248 VUC393242:VUN393248 WDY393242:WEJ393248 WNU393242:WOF393248 WXQ393242:WYB393248 LE458778:LP458784 VA458778:VL458784 AEW458778:AFH458784 AOS458778:APD458784 AYO458778:AYZ458784 BIK458778:BIV458784 BSG458778:BSR458784 CCC458778:CCN458784 CLY458778:CMJ458784 CVU458778:CWF458784 DFQ458778:DGB458784 DPM458778:DPX458784 DZI458778:DZT458784 EJE458778:EJP458784 ETA458778:ETL458784 FCW458778:FDH458784 FMS458778:FND458784 FWO458778:FWZ458784 GGK458778:GGV458784 GQG458778:GQR458784 HAC458778:HAN458784 HJY458778:HKJ458784 HTU458778:HUF458784 IDQ458778:IEB458784 INM458778:INX458784 IXI458778:IXT458784 JHE458778:JHP458784 JRA458778:JRL458784 KAW458778:KBH458784 KKS458778:KLD458784 KUO458778:KUZ458784 LEK458778:LEV458784 LOG458778:LOR458784 LYC458778:LYN458784 MHY458778:MIJ458784 MRU458778:MSF458784 NBQ458778:NCB458784 NLM458778:NLX458784 NVI458778:NVT458784 OFE458778:OFP458784 OPA458778:OPL458784 OYW458778:OZH458784 PIS458778:PJD458784 PSO458778:PSZ458784 QCK458778:QCV458784 QMG458778:QMR458784 QWC458778:QWN458784 RFY458778:RGJ458784 RPU458778:RQF458784 RZQ458778:SAB458784 SJM458778:SJX458784 STI458778:STT458784 TDE458778:TDP458784 TNA458778:TNL458784 TWW458778:TXH458784 UGS458778:UHD458784 UQO458778:UQZ458784 VAK458778:VAV458784 VKG458778:VKR458784 VUC458778:VUN458784 WDY458778:WEJ458784 WNU458778:WOF458784 WXQ458778:WYB458784 LE524314:LP524320 VA524314:VL524320 AEW524314:AFH524320 AOS524314:APD524320 AYO524314:AYZ524320 BIK524314:BIV524320 BSG524314:BSR524320 CCC524314:CCN524320 CLY524314:CMJ524320 CVU524314:CWF524320 DFQ524314:DGB524320 DPM524314:DPX524320 DZI524314:DZT524320 EJE524314:EJP524320 ETA524314:ETL524320 FCW524314:FDH524320 FMS524314:FND524320 FWO524314:FWZ524320 GGK524314:GGV524320 GQG524314:GQR524320 HAC524314:HAN524320 HJY524314:HKJ524320 HTU524314:HUF524320 IDQ524314:IEB524320 INM524314:INX524320 IXI524314:IXT524320 JHE524314:JHP524320 JRA524314:JRL524320 KAW524314:KBH524320 KKS524314:KLD524320 KUO524314:KUZ524320 LEK524314:LEV524320 LOG524314:LOR524320 LYC524314:LYN524320 MHY524314:MIJ524320 MRU524314:MSF524320 NBQ524314:NCB524320 NLM524314:NLX524320 NVI524314:NVT524320 OFE524314:OFP524320 OPA524314:OPL524320 OYW524314:OZH524320 PIS524314:PJD524320 PSO524314:PSZ524320 QCK524314:QCV524320 QMG524314:QMR524320 QWC524314:QWN524320 RFY524314:RGJ524320 RPU524314:RQF524320 RZQ524314:SAB524320 SJM524314:SJX524320 STI524314:STT524320 TDE524314:TDP524320 TNA524314:TNL524320 TWW524314:TXH524320 UGS524314:UHD524320 UQO524314:UQZ524320 VAK524314:VAV524320 VKG524314:VKR524320 VUC524314:VUN524320 WDY524314:WEJ524320 WNU524314:WOF524320 WXQ524314:WYB524320 LE589850:LP589856 VA589850:VL589856 AEW589850:AFH589856 AOS589850:APD589856 AYO589850:AYZ589856 BIK589850:BIV589856 BSG589850:BSR589856 CCC589850:CCN589856 CLY589850:CMJ589856 CVU589850:CWF589856 DFQ589850:DGB589856 DPM589850:DPX589856 DZI589850:DZT589856 EJE589850:EJP589856 ETA589850:ETL589856 FCW589850:FDH589856 FMS589850:FND589856 FWO589850:FWZ589856 GGK589850:GGV589856 GQG589850:GQR589856 HAC589850:HAN589856 HJY589850:HKJ589856 HTU589850:HUF589856 IDQ589850:IEB589856 INM589850:INX589856 IXI589850:IXT589856 JHE589850:JHP589856 JRA589850:JRL589856 KAW589850:KBH589856 KKS589850:KLD589856 KUO589850:KUZ589856 LEK589850:LEV589856 LOG589850:LOR589856 LYC589850:LYN589856 MHY589850:MIJ589856 MRU589850:MSF589856 NBQ589850:NCB589856 NLM589850:NLX589856 NVI589850:NVT589856 OFE589850:OFP589856 OPA589850:OPL589856 OYW589850:OZH589856 PIS589850:PJD589856 PSO589850:PSZ589856 QCK589850:QCV589856 QMG589850:QMR589856 QWC589850:QWN589856 RFY589850:RGJ589856 RPU589850:RQF589856 RZQ589850:SAB589856 SJM589850:SJX589856 STI589850:STT589856 TDE589850:TDP589856 TNA589850:TNL589856 TWW589850:TXH589856 UGS589850:UHD589856 UQO589850:UQZ589856 VAK589850:VAV589856 VKG589850:VKR589856 VUC589850:VUN589856 WDY589850:WEJ589856 WNU589850:WOF589856 WXQ589850:WYB589856 LE655386:LP655392 VA655386:VL655392 AEW655386:AFH655392 AOS655386:APD655392 AYO655386:AYZ655392 BIK655386:BIV655392 BSG655386:BSR655392 CCC655386:CCN655392 CLY655386:CMJ655392 CVU655386:CWF655392 DFQ655386:DGB655392 DPM655386:DPX655392 DZI655386:DZT655392 EJE655386:EJP655392 ETA655386:ETL655392 FCW655386:FDH655392 FMS655386:FND655392 FWO655386:FWZ655392 GGK655386:GGV655392 GQG655386:GQR655392 HAC655386:HAN655392 HJY655386:HKJ655392 HTU655386:HUF655392 IDQ655386:IEB655392 INM655386:INX655392 IXI655386:IXT655392 JHE655386:JHP655392 JRA655386:JRL655392 KAW655386:KBH655392 KKS655386:KLD655392 KUO655386:KUZ655392 LEK655386:LEV655392 LOG655386:LOR655392 LYC655386:LYN655392 MHY655386:MIJ655392 MRU655386:MSF655392 NBQ655386:NCB655392 NLM655386:NLX655392 NVI655386:NVT655392 OFE655386:OFP655392 OPA655386:OPL655392 OYW655386:OZH655392 PIS655386:PJD655392 PSO655386:PSZ655392 QCK655386:QCV655392 QMG655386:QMR655392 QWC655386:QWN655392 RFY655386:RGJ655392 RPU655386:RQF655392 RZQ655386:SAB655392 SJM655386:SJX655392 STI655386:STT655392 TDE655386:TDP655392 TNA655386:TNL655392 TWW655386:TXH655392 UGS655386:UHD655392 UQO655386:UQZ655392 VAK655386:VAV655392 VKG655386:VKR655392 VUC655386:VUN655392 WDY655386:WEJ655392 WNU655386:WOF655392 WXQ655386:WYB655392 LE720922:LP720928 VA720922:VL720928 AEW720922:AFH720928 AOS720922:APD720928 AYO720922:AYZ720928 BIK720922:BIV720928 BSG720922:BSR720928 CCC720922:CCN720928 CLY720922:CMJ720928 CVU720922:CWF720928 DFQ720922:DGB720928 DPM720922:DPX720928 DZI720922:DZT720928 EJE720922:EJP720928 ETA720922:ETL720928 FCW720922:FDH720928 FMS720922:FND720928 FWO720922:FWZ720928 GGK720922:GGV720928 GQG720922:GQR720928 HAC720922:HAN720928 HJY720922:HKJ720928 HTU720922:HUF720928 IDQ720922:IEB720928 INM720922:INX720928 IXI720922:IXT720928 JHE720922:JHP720928 JRA720922:JRL720928 KAW720922:KBH720928 KKS720922:KLD720928 KUO720922:KUZ720928 LEK720922:LEV720928 LOG720922:LOR720928 LYC720922:LYN720928 MHY720922:MIJ720928 MRU720922:MSF720928 NBQ720922:NCB720928 NLM720922:NLX720928 NVI720922:NVT720928 OFE720922:OFP720928 OPA720922:OPL720928 OYW720922:OZH720928 PIS720922:PJD720928 PSO720922:PSZ720928 QCK720922:QCV720928 QMG720922:QMR720928 QWC720922:QWN720928 RFY720922:RGJ720928 RPU720922:RQF720928 RZQ720922:SAB720928 SJM720922:SJX720928 STI720922:STT720928 TDE720922:TDP720928 TNA720922:TNL720928 TWW720922:TXH720928 UGS720922:UHD720928 UQO720922:UQZ720928 VAK720922:VAV720928 VKG720922:VKR720928 VUC720922:VUN720928 WDY720922:WEJ720928 WNU720922:WOF720928 WXQ720922:WYB720928 LE786458:LP786464 VA786458:VL786464 AEW786458:AFH786464 AOS786458:APD786464 AYO786458:AYZ786464 BIK786458:BIV786464 BSG786458:BSR786464 CCC786458:CCN786464 CLY786458:CMJ786464 CVU786458:CWF786464 DFQ786458:DGB786464 DPM786458:DPX786464 DZI786458:DZT786464 EJE786458:EJP786464 ETA786458:ETL786464 FCW786458:FDH786464 FMS786458:FND786464 FWO786458:FWZ786464 GGK786458:GGV786464 GQG786458:GQR786464 HAC786458:HAN786464 HJY786458:HKJ786464 HTU786458:HUF786464 IDQ786458:IEB786464 INM786458:INX786464 IXI786458:IXT786464 JHE786458:JHP786464 JRA786458:JRL786464 KAW786458:KBH786464 KKS786458:KLD786464 KUO786458:KUZ786464 LEK786458:LEV786464 LOG786458:LOR786464 LYC786458:LYN786464 MHY786458:MIJ786464 MRU786458:MSF786464 NBQ786458:NCB786464 NLM786458:NLX786464 NVI786458:NVT786464 OFE786458:OFP786464 OPA786458:OPL786464 OYW786458:OZH786464 PIS786458:PJD786464 PSO786458:PSZ786464 QCK786458:QCV786464 QMG786458:QMR786464 QWC786458:QWN786464 RFY786458:RGJ786464 RPU786458:RQF786464 RZQ786458:SAB786464 SJM786458:SJX786464 STI786458:STT786464 TDE786458:TDP786464 TNA786458:TNL786464 TWW786458:TXH786464 UGS786458:UHD786464 UQO786458:UQZ786464 VAK786458:VAV786464 VKG786458:VKR786464 VUC786458:VUN786464 WDY786458:WEJ786464 WNU786458:WOF786464 WXQ786458:WYB786464 LE851994:LP852000 VA851994:VL852000 AEW851994:AFH852000 AOS851994:APD852000 AYO851994:AYZ852000 BIK851994:BIV852000 BSG851994:BSR852000 CCC851994:CCN852000 CLY851994:CMJ852000 CVU851994:CWF852000 DFQ851994:DGB852000 DPM851994:DPX852000 DZI851994:DZT852000 EJE851994:EJP852000 ETA851994:ETL852000 FCW851994:FDH852000 FMS851994:FND852000 FWO851994:FWZ852000 GGK851994:GGV852000 GQG851994:GQR852000 HAC851994:HAN852000 HJY851994:HKJ852000 HTU851994:HUF852000 IDQ851994:IEB852000 INM851994:INX852000 IXI851994:IXT852000 JHE851994:JHP852000 JRA851994:JRL852000 KAW851994:KBH852000 KKS851994:KLD852000 KUO851994:KUZ852000 LEK851994:LEV852000 LOG851994:LOR852000 LYC851994:LYN852000 MHY851994:MIJ852000 MRU851994:MSF852000 NBQ851994:NCB852000 NLM851994:NLX852000 NVI851994:NVT852000 OFE851994:OFP852000 OPA851994:OPL852000 OYW851994:OZH852000 PIS851994:PJD852000 PSO851994:PSZ852000 QCK851994:QCV852000 QMG851994:QMR852000 QWC851994:QWN852000 RFY851994:RGJ852000 RPU851994:RQF852000 RZQ851994:SAB852000 SJM851994:SJX852000 STI851994:STT852000 TDE851994:TDP852000 TNA851994:TNL852000 TWW851994:TXH852000 UGS851994:UHD852000 UQO851994:UQZ852000 VAK851994:VAV852000 VKG851994:VKR852000 VUC851994:VUN852000 WDY851994:WEJ852000 WNU851994:WOF852000 WXQ851994:WYB852000 LE917530:LP917536 VA917530:VL917536 AEW917530:AFH917536 AOS917530:APD917536 AYO917530:AYZ917536 BIK917530:BIV917536 BSG917530:BSR917536 CCC917530:CCN917536 CLY917530:CMJ917536 CVU917530:CWF917536 DFQ917530:DGB917536 DPM917530:DPX917536 DZI917530:DZT917536 EJE917530:EJP917536 ETA917530:ETL917536 FCW917530:FDH917536 FMS917530:FND917536 FWO917530:FWZ917536 GGK917530:GGV917536 GQG917530:GQR917536 HAC917530:HAN917536 HJY917530:HKJ917536 HTU917530:HUF917536 IDQ917530:IEB917536 INM917530:INX917536 IXI917530:IXT917536 JHE917530:JHP917536 JRA917530:JRL917536 KAW917530:KBH917536 KKS917530:KLD917536 KUO917530:KUZ917536 LEK917530:LEV917536 LOG917530:LOR917536 LYC917530:LYN917536 MHY917530:MIJ917536 MRU917530:MSF917536 NBQ917530:NCB917536 NLM917530:NLX917536 NVI917530:NVT917536 OFE917530:OFP917536 OPA917530:OPL917536 OYW917530:OZH917536 PIS917530:PJD917536 PSO917530:PSZ917536 QCK917530:QCV917536 QMG917530:QMR917536 QWC917530:QWN917536 RFY917530:RGJ917536 RPU917530:RQF917536 RZQ917530:SAB917536 SJM917530:SJX917536 STI917530:STT917536 TDE917530:TDP917536 TNA917530:TNL917536 TWW917530:TXH917536 UGS917530:UHD917536 UQO917530:UQZ917536 VAK917530:VAV917536 VKG917530:VKR917536 VUC917530:VUN917536 WDY917530:WEJ917536 WNU917530:WOF917536 WXQ917530:WYB917536 LE983066:LP983072 VA983066:VL983072 AEW983066:AFH983072 AOS983066:APD983072 AYO983066:AYZ983072 BIK983066:BIV983072 BSG983066:BSR983072 CCC983066:CCN983072 CLY983066:CMJ983072 CVU983066:CWF983072 DFQ983066:DGB983072 DPM983066:DPX983072 DZI983066:DZT983072 EJE983066:EJP983072 ETA983066:ETL983072 FCW983066:FDH983072 FMS983066:FND983072 FWO983066:FWZ983072 GGK983066:GGV983072 GQG983066:GQR983072 HAC983066:HAN983072 HJY983066:HKJ983072 HTU983066:HUF983072 IDQ983066:IEB983072 INM983066:INX983072 IXI983066:IXT983072 JHE983066:JHP983072 JRA983066:JRL983072 KAW983066:KBH983072 KKS983066:KLD983072 KUO983066:KUZ983072 LEK983066:LEV983072 LOG983066:LOR983072 LYC983066:LYN983072 MHY983066:MIJ983072 MRU983066:MSF983072 NBQ983066:NCB983072 NLM983066:NLX983072 NVI983066:NVT983072 OFE983066:OFP983072 OPA983066:OPL983072 OYW983066:OZH983072 PIS983066:PJD983072 PSO983066:PSZ983072 QCK983066:QCV983072 QMG983066:QMR983072 QWC983066:QWN983072 RFY983066:RGJ983072 RPU983066:RQF983072 RZQ983066:SAB983072 SJM983066:SJX983072 STI983066:STT983072 TDE983066:TDP983072 TNA983066:TNL983072 TWW983066:TXH983072 UGS983066:UHD983072 UQO983066:UQZ983072 VAK983066:VAV983072 VKG983066:VKR983072 VUC983066:VUN983072 WDY983066:WEJ983072 WNU983066:WOF983072 AOS30:APD32 AYO30:AYZ32 BIK30:BIV32 BSG30:BSR32 CCC30:CCN32 CLY30:CMJ32 CVU30:CWF32 DFQ30:DGB32 DPM30:DPX32 DZI30:DZT32 EJE30:EJP32 ETA30:ETL32 FCW30:FDH32 FMS30:FND32 FWO30:FWZ32 GGK30:GGV32 GQG30:GQR32 HAC30:HAN32 HJY30:HKJ32 HTU30:HUF32 IDQ30:IEB32 INM30:INX32 IXI30:IXT32 JHE30:JHP32 JRA30:JRL32 KAW30:KBH32 KKS30:KLD32 KUO30:KUZ32 LEK30:LEV32 LOG30:LOR32 LYC30:LYN32 MHY30:MIJ32 MRU30:MSF32 NBQ30:NCB32 NLM30:NLX32 NVI30:NVT32 OFE30:OFP32 OPA30:OPL32 OYW30:OZH32 PIS30:PJD32 PSO30:PSZ32 QCK30:QCV32 QMG30:QMR32 QWC30:QWN32 RFY30:RGJ32 RPU30:RQF32 RZQ30:SAB32 SJM30:SJX32 STI30:STT32 TDE30:TDP32 TNA30:TNL32 TWW30:TXH32 UGS30:UHD32 UQO30:UQZ32 VAK30:VAV32 VKG30:VKR32 VUC30:VUN32 WDY30:WEJ32 WNU30:WOF32 WXQ30:WYB32 LE30:LP32 VA30:VL32 AEW30:AFH32 AEW26:AFH26 VA26:VL26 LE26:LP26 WXQ26:WYB26 WNU26:WOF26 WDY26:WEJ26 VUC26:VUN26 VKG26:VKR26 VAK26:VAV26 UQO26:UQZ26 UGS26:UHD26 TWW26:TXH26 TNA26:TNL26 TDE26:TDP26 STI26:STT26 SJM26:SJX26 RZQ26:SAB26 RPU26:RQF26 RFY26:RGJ26 QWC26:QWN26 QMG26:QMR26 QCK26:QCV26 PSO26:PSZ26 PIS26:PJD26 OYW26:OZH26 OPA26:OPL26 OFE26:OFP26 NVI26:NVT26 NLM26:NLX26 NBQ26:NCB26 MRU26:MSF26 MHY26:MIJ26 LYC26:LYN26 LOG26:LOR26 LEK26:LEV26 KUO26:KUZ26 KKS26:KLD26 KAW26:KBH26 JRA26:JRL26 JHE26:JHP26 IXI26:IXT26 INM26:INX26 IDQ26:IEB26 HTU26:HUF26 HJY26:HKJ26 HAC26:HAN26 GQG26:GQR26 GGK26:GGV26 FWO26:FWZ26 FMS26:FND26 FCW26:FDH26 ETA26:ETL26 EJE26:EJP26 DZI26:DZT26 DPM26:DPX26 DFQ26:DGB26 CVU26:CWF26 CLY26:CMJ26 CCC26:CCN26 BSG26:BSR26 BIK26:BIV26 AYO26:AYZ26 AOS26:APD26 L31:BT32 L131098:BT131104 L65562:BT65568 L983066:BT983072 L917530:BT917536 L851994:BT852000 L786458:BT786464 L720922:BT720928 L655386:BT655392 L589850:BT589856 L524314:BT524320 L458778:BT458784 L393242:BT393248 L327706:BT327712 L262170:BT262176 L196634:BT196640 L26:BS26 L30:BS30"/>
    <dataValidation allowBlank="1" promptTitle="checkPeriodRange" sqref="Q65561 LJ65561 VF65561 AFB65561 AOX65561 AYT65561 BIP65561 BSL65561 CCH65561 CMD65561 CVZ65561 DFV65561 DPR65561 DZN65561 EJJ65561 ETF65561 FDB65561 FMX65561 FWT65561 GGP65561 GQL65561 HAH65561 HKD65561 HTZ65561 IDV65561 INR65561 IXN65561 JHJ65561 JRF65561 KBB65561 KKX65561 KUT65561 LEP65561 LOL65561 LYH65561 MID65561 MRZ65561 NBV65561 NLR65561 NVN65561 OFJ65561 OPF65561 OZB65561 PIX65561 PST65561 QCP65561 QML65561 QWH65561 RGD65561 RPZ65561 RZV65561 SJR65561 STN65561 TDJ65561 TNF65561 TXB65561 UGX65561 UQT65561 VAP65561 VKL65561 VUH65561 WED65561 WNZ65561 WXV65561 Q131097 LJ131097 VF131097 AFB131097 AOX131097 AYT131097 BIP131097 BSL131097 CCH131097 CMD131097 CVZ131097 DFV131097 DPR131097 DZN131097 EJJ131097 ETF131097 FDB131097 FMX131097 FWT131097 GGP131097 GQL131097 HAH131097 HKD131097 HTZ131097 IDV131097 INR131097 IXN131097 JHJ131097 JRF131097 KBB131097 KKX131097 KUT131097 LEP131097 LOL131097 LYH131097 MID131097 MRZ131097 NBV131097 NLR131097 NVN131097 OFJ131097 OPF131097 OZB131097 PIX131097 PST131097 QCP131097 QML131097 QWH131097 RGD131097 RPZ131097 RZV131097 SJR131097 STN131097 TDJ131097 TNF131097 TXB131097 UGX131097 UQT131097 VAP131097 VKL131097 VUH131097 WED131097 WNZ131097 WXV131097 Q196633 LJ196633 VF196633 AFB196633 AOX196633 AYT196633 BIP196633 BSL196633 CCH196633 CMD196633 CVZ196633 DFV196633 DPR196633 DZN196633 EJJ196633 ETF196633 FDB196633 FMX196633 FWT196633 GGP196633 GQL196633 HAH196633 HKD196633 HTZ196633 IDV196633 INR196633 IXN196633 JHJ196633 JRF196633 KBB196633 KKX196633 KUT196633 LEP196633 LOL196633 LYH196633 MID196633 MRZ196633 NBV196633 NLR196633 NVN196633 OFJ196633 OPF196633 OZB196633 PIX196633 PST196633 QCP196633 QML196633 QWH196633 RGD196633 RPZ196633 RZV196633 SJR196633 STN196633 TDJ196633 TNF196633 TXB196633 UGX196633 UQT196633 VAP196633 VKL196633 VUH196633 WED196633 WNZ196633 WXV196633 Q262169 LJ262169 VF262169 AFB262169 AOX262169 AYT262169 BIP262169 BSL262169 CCH262169 CMD262169 CVZ262169 DFV262169 DPR262169 DZN262169 EJJ262169 ETF262169 FDB262169 FMX262169 FWT262169 GGP262169 GQL262169 HAH262169 HKD262169 HTZ262169 IDV262169 INR262169 IXN262169 JHJ262169 JRF262169 KBB262169 KKX262169 KUT262169 LEP262169 LOL262169 LYH262169 MID262169 MRZ262169 NBV262169 NLR262169 NVN262169 OFJ262169 OPF262169 OZB262169 PIX262169 PST262169 QCP262169 QML262169 QWH262169 RGD262169 RPZ262169 RZV262169 SJR262169 STN262169 TDJ262169 TNF262169 TXB262169 UGX262169 UQT262169 VAP262169 VKL262169 VUH262169 WED262169 WNZ262169 WXV262169 Q327705 LJ327705 VF327705 AFB327705 AOX327705 AYT327705 BIP327705 BSL327705 CCH327705 CMD327705 CVZ327705 DFV327705 DPR327705 DZN327705 EJJ327705 ETF327705 FDB327705 FMX327705 FWT327705 GGP327705 GQL327705 HAH327705 HKD327705 HTZ327705 IDV327705 INR327705 IXN327705 JHJ327705 JRF327705 KBB327705 KKX327705 KUT327705 LEP327705 LOL327705 LYH327705 MID327705 MRZ327705 NBV327705 NLR327705 NVN327705 OFJ327705 OPF327705 OZB327705 PIX327705 PST327705 QCP327705 QML327705 QWH327705 RGD327705 RPZ327705 RZV327705 SJR327705 STN327705 TDJ327705 TNF327705 TXB327705 UGX327705 UQT327705 VAP327705 VKL327705 VUH327705 WED327705 WNZ327705 WXV327705 Q393241 LJ393241 VF393241 AFB393241 AOX393241 AYT393241 BIP393241 BSL393241 CCH393241 CMD393241 CVZ393241 DFV393241 DPR393241 DZN393241 EJJ393241 ETF393241 FDB393241 FMX393241 FWT393241 GGP393241 GQL393241 HAH393241 HKD393241 HTZ393241 IDV393241 INR393241 IXN393241 JHJ393241 JRF393241 KBB393241 KKX393241 KUT393241 LEP393241 LOL393241 LYH393241 MID393241 MRZ393241 NBV393241 NLR393241 NVN393241 OFJ393241 OPF393241 OZB393241 PIX393241 PST393241 QCP393241 QML393241 QWH393241 RGD393241 RPZ393241 RZV393241 SJR393241 STN393241 TDJ393241 TNF393241 TXB393241 UGX393241 UQT393241 VAP393241 VKL393241 VUH393241 WED393241 WNZ393241 WXV393241 Q458777 LJ458777 VF458777 AFB458777 AOX458777 AYT458777 BIP458777 BSL458777 CCH458777 CMD458777 CVZ458777 DFV458777 DPR458777 DZN458777 EJJ458777 ETF458777 FDB458777 FMX458777 FWT458777 GGP458777 GQL458777 HAH458777 HKD458777 HTZ458777 IDV458777 INR458777 IXN458777 JHJ458777 JRF458777 KBB458777 KKX458777 KUT458777 LEP458777 LOL458777 LYH458777 MID458777 MRZ458777 NBV458777 NLR458777 NVN458777 OFJ458777 OPF458777 OZB458777 PIX458777 PST458777 QCP458777 QML458777 QWH458777 RGD458777 RPZ458777 RZV458777 SJR458777 STN458777 TDJ458777 TNF458777 TXB458777 UGX458777 UQT458777 VAP458777 VKL458777 VUH458777 WED458777 WNZ458777 WXV458777 Q524313 LJ524313 VF524313 AFB524313 AOX524313 AYT524313 BIP524313 BSL524313 CCH524313 CMD524313 CVZ524313 DFV524313 DPR524313 DZN524313 EJJ524313 ETF524313 FDB524313 FMX524313 FWT524313 GGP524313 GQL524313 HAH524313 HKD524313 HTZ524313 IDV524313 INR524313 IXN524313 JHJ524313 JRF524313 KBB524313 KKX524313 KUT524313 LEP524313 LOL524313 LYH524313 MID524313 MRZ524313 NBV524313 NLR524313 NVN524313 OFJ524313 OPF524313 OZB524313 PIX524313 PST524313 QCP524313 QML524313 QWH524313 RGD524313 RPZ524313 RZV524313 SJR524313 STN524313 TDJ524313 TNF524313 TXB524313 UGX524313 UQT524313 VAP524313 VKL524313 VUH524313 WED524313 WNZ524313 WXV524313 Q589849 LJ589849 VF589849 AFB589849 AOX589849 AYT589849 BIP589849 BSL589849 CCH589849 CMD589849 CVZ589849 DFV589849 DPR589849 DZN589849 EJJ589849 ETF589849 FDB589849 FMX589849 FWT589849 GGP589849 GQL589849 HAH589849 HKD589849 HTZ589849 IDV589849 INR589849 IXN589849 JHJ589849 JRF589849 KBB589849 KKX589849 KUT589849 LEP589849 LOL589849 LYH589849 MID589849 MRZ589849 NBV589849 NLR589849 NVN589849 OFJ589849 OPF589849 OZB589849 PIX589849 PST589849 QCP589849 QML589849 QWH589849 RGD589849 RPZ589849 RZV589849 SJR589849 STN589849 TDJ589849 TNF589849 TXB589849 UGX589849 UQT589849 VAP589849 VKL589849 VUH589849 WED589849 WNZ589849 WXV589849 Q655385 LJ655385 VF655385 AFB655385 AOX655385 AYT655385 BIP655385 BSL655385 CCH655385 CMD655385 CVZ655385 DFV655385 DPR655385 DZN655385 EJJ655385 ETF655385 FDB655385 FMX655385 FWT655385 GGP655385 GQL655385 HAH655385 HKD655385 HTZ655385 IDV655385 INR655385 IXN655385 JHJ655385 JRF655385 KBB655385 KKX655385 KUT655385 LEP655385 LOL655385 LYH655385 MID655385 MRZ655385 NBV655385 NLR655385 NVN655385 OFJ655385 OPF655385 OZB655385 PIX655385 PST655385 QCP655385 QML655385 QWH655385 RGD655385 RPZ655385 RZV655385 SJR655385 STN655385 TDJ655385 TNF655385 TXB655385 UGX655385 UQT655385 VAP655385 VKL655385 VUH655385 WED655385 WNZ655385 WXV655385 Q720921 LJ720921 VF720921 AFB720921 AOX720921 AYT720921 BIP720921 BSL720921 CCH720921 CMD720921 CVZ720921 DFV720921 DPR720921 DZN720921 EJJ720921 ETF720921 FDB720921 FMX720921 FWT720921 GGP720921 GQL720921 HAH720921 HKD720921 HTZ720921 IDV720921 INR720921 IXN720921 JHJ720921 JRF720921 KBB720921 KKX720921 KUT720921 LEP720921 LOL720921 LYH720921 MID720921 MRZ720921 NBV720921 NLR720921 NVN720921 OFJ720921 OPF720921 OZB720921 PIX720921 PST720921 QCP720921 QML720921 QWH720921 RGD720921 RPZ720921 RZV720921 SJR720921 STN720921 TDJ720921 TNF720921 TXB720921 UGX720921 UQT720921 VAP720921 VKL720921 VUH720921 WED720921 WNZ720921 WXV720921 Q786457 LJ786457 VF786457 AFB786457 AOX786457 AYT786457 BIP786457 BSL786457 CCH786457 CMD786457 CVZ786457 DFV786457 DPR786457 DZN786457 EJJ786457 ETF786457 FDB786457 FMX786457 FWT786457 GGP786457 GQL786457 HAH786457 HKD786457 HTZ786457 IDV786457 INR786457 IXN786457 JHJ786457 JRF786457 KBB786457 KKX786457 KUT786457 LEP786457 LOL786457 LYH786457 MID786457 MRZ786457 NBV786457 NLR786457 NVN786457 OFJ786457 OPF786457 OZB786457 PIX786457 PST786457 QCP786457 QML786457 QWH786457 RGD786457 RPZ786457 RZV786457 SJR786457 STN786457 TDJ786457 TNF786457 TXB786457 UGX786457 UQT786457 VAP786457 VKL786457 VUH786457 WED786457 WNZ786457 WXV786457 Q851993 LJ851993 VF851993 AFB851993 AOX851993 AYT851993 BIP851993 BSL851993 CCH851993 CMD851993 CVZ851993 DFV851993 DPR851993 DZN851993 EJJ851993 ETF851993 FDB851993 FMX851993 FWT851993 GGP851993 GQL851993 HAH851993 HKD851993 HTZ851993 IDV851993 INR851993 IXN851993 JHJ851993 JRF851993 KBB851993 KKX851993 KUT851993 LEP851993 LOL851993 LYH851993 MID851993 MRZ851993 NBV851993 NLR851993 NVN851993 OFJ851993 OPF851993 OZB851993 PIX851993 PST851993 QCP851993 QML851993 QWH851993 RGD851993 RPZ851993 RZV851993 SJR851993 STN851993 TDJ851993 TNF851993 TXB851993 UGX851993 UQT851993 VAP851993 VKL851993 VUH851993 WED851993 WNZ851993 WXV851993 Q917529 LJ917529 VF917529 AFB917529 AOX917529 AYT917529 BIP917529 BSL917529 CCH917529 CMD917529 CVZ917529 DFV917529 DPR917529 DZN917529 EJJ917529 ETF917529 FDB917529 FMX917529 FWT917529 GGP917529 GQL917529 HAH917529 HKD917529 HTZ917529 IDV917529 INR917529 IXN917529 JHJ917529 JRF917529 KBB917529 KKX917529 KUT917529 LEP917529 LOL917529 LYH917529 MID917529 MRZ917529 NBV917529 NLR917529 NVN917529 OFJ917529 OPF917529 OZB917529 PIX917529 PST917529 QCP917529 QML917529 QWH917529 RGD917529 RPZ917529 RZV917529 SJR917529 STN917529 TDJ917529 TNF917529 TXB917529 UGX917529 UQT917529 VAP917529 VKL917529 VUH917529 WED917529 WNZ917529 WXV917529 Q983065 LJ983065 VF983065 AFB983065 AOX983065 AYT983065 BIP983065 BSL983065 CCH983065 CMD983065 CVZ983065 DFV983065 DPR983065 DZN983065 EJJ983065 ETF983065 FDB983065 FMX983065 FWT983065 GGP983065 GQL983065 HAH983065 HKD983065 HTZ983065 IDV983065 INR983065 IXN983065 JHJ983065 JRF983065 KBB983065 KKX983065 KUT983065 LEP983065 LOL983065 LYH983065 MID983065 MRZ983065 NBV983065 NLR983065 NVN983065 OFJ983065 OPF983065 OZB983065 PIX983065 PST983065 QCP983065 QML983065 QWH983065 RGD983065 RPZ983065 RZV983065 SJR983065 STN983065 TDJ983065 TNF983065 TXB983065 UGX983065 UQT983065 VAP983065 VKL983065 VUH983065 WED983065 WNZ983065 WXV983065 WXV25 WNZ25 WED25 VUH25 VKL25 VAP25 UQT25 UGX25 TXB25 TNF25 TDJ25 STN25 SJR25 RZV25 RPZ25 RGD25 QWH25 QML25 QCP25 PST25 PIX25 OZB25 OPF25 OFJ25 NVN25 NLR25 NBV25 MRZ25 MID25 LYH25 LOL25 LEP25 KUT25 KKX25 KBB25 JRF25 JHJ25 IXN25 INR25 IDV25 HTZ25 HKD25 HAH25 GQL25 GGP25 FWT25 FMX25 FDB25 ETF25 EJJ25 DZN25 DPR25 DFV25 CVZ25 CMD25 CCH25 BSL25 BIP25 AYT25 AOX25 AFB25 VF25 LJ25 Q25 X65561 X131097 X196633 X262169 X327705 X393241 X458777 X524313 X589849 X655385 X720921 X786457 X851993 X917529 X983065 X25 Q29 LJ29 VF29 AFB29 AOX29 AYT29 BIP29 BSL29 CCH29 CMD29 CVZ29 DFV29 DPR29 DZN29 EJJ29 ETF29 FDB29 FMX29 FWT29 GGP29 GQL29 HAH29 HKD29 HTZ29 IDV29 INR29 IXN29 JHJ29 JRF29 KBB29 KKX29 KUT29 LEP29 LOL29 LYH29 MID29 MRZ29 NBV29 NLR29 NVN29 OFJ29 OPF29 OZB29 PIX29 PST29 QCP29 QML29 QWH29 RGD29 RPZ29 RZV29 SJR29 STN29 TDJ29 TNF29 TXB29 UGX29 UQT29 VAP29 VKL29 VUH29 WED29 WNZ29 WXV29 X29 AE65561 AE131097 AE196633 AE262169 AE327705 AE393241 AE458777 AE524313 AE589849 AE655385 AE720921 AE786457 AE851993 AE917529 AE983065 AE25 AE29 AL65561 AL131097 AL196633 AL262169 AL327705 AL393241 AL458777 AL524313 AL589849 AL655385 AL720921 AL786457 AL851993 AL917529 AL983065 AL25 AL29 AS65561 AS131097 AS196633 AS262169 AS327705 AS393241 AS458777 AS524313 AS589849 AS655385 AS720921 AS786457 AS851993 AS917529 AS983065 AS25 AS29 AZ65561 AZ131097 AZ196633 AZ262169 AZ327705 AZ393241 AZ458777 AZ524313 AZ589849 AZ655385 AZ720921 AZ786457 AZ851993 AZ917529 AZ983065 AZ25 AZ29 BG65561 BG131097 BG196633 BG262169 BG327705 BG393241 BG458777 BG524313 BG589849 BG655385 BG720921 BG786457 BG851993 BG917529 BG983065 BG25 BG29 BN65561 BN131097 BN196633 BN262169 BN327705 BN393241 BN458777 BN524313 BN589849 BN655385 BN720921 BN786457 BN851993 BN917529 BN983065 BN25 BN29"/>
    <dataValidation allowBlank="1" showInputMessage="1" showErrorMessage="1" prompt="Для выбора выполните двойной щелчок левой клавиши мыши по соответствующей ячейке." sqref="S65560 LL65560 VH65560 AFD65560 AOZ65560 AYV65560 BIR65560 BSN65560 CCJ65560 CMF65560 CWB65560 DFX65560 DPT65560 DZP65560 EJL65560 ETH65560 FDD65560 FMZ65560 FWV65560 GGR65560 GQN65560 HAJ65560 HKF65560 HUB65560 IDX65560 INT65560 IXP65560 JHL65560 JRH65560 KBD65560 KKZ65560 KUV65560 LER65560 LON65560 LYJ65560 MIF65560 MSB65560 NBX65560 NLT65560 NVP65560 OFL65560 OPH65560 OZD65560 PIZ65560 PSV65560 QCR65560 QMN65560 QWJ65560 RGF65560 RQB65560 RZX65560 SJT65560 STP65560 TDL65560 TNH65560 TXD65560 UGZ65560 UQV65560 VAR65560 VKN65560 VUJ65560 WEF65560 WOB65560 WXX65560 S131096 LL131096 VH131096 AFD131096 AOZ131096 AYV131096 BIR131096 BSN131096 CCJ131096 CMF131096 CWB131096 DFX131096 DPT131096 DZP131096 EJL131096 ETH131096 FDD131096 FMZ131096 FWV131096 GGR131096 GQN131096 HAJ131096 HKF131096 HUB131096 IDX131096 INT131096 IXP131096 JHL131096 JRH131096 KBD131096 KKZ131096 KUV131096 LER131096 LON131096 LYJ131096 MIF131096 MSB131096 NBX131096 NLT131096 NVP131096 OFL131096 OPH131096 OZD131096 PIZ131096 PSV131096 QCR131096 QMN131096 QWJ131096 RGF131096 RQB131096 RZX131096 SJT131096 STP131096 TDL131096 TNH131096 TXD131096 UGZ131096 UQV131096 VAR131096 VKN131096 VUJ131096 WEF131096 WOB131096 WXX131096 S196632 LL196632 VH196632 AFD196632 AOZ196632 AYV196632 BIR196632 BSN196632 CCJ196632 CMF196632 CWB196632 DFX196632 DPT196632 DZP196632 EJL196632 ETH196632 FDD196632 FMZ196632 FWV196632 GGR196632 GQN196632 HAJ196632 HKF196632 HUB196632 IDX196632 INT196632 IXP196632 JHL196632 JRH196632 KBD196632 KKZ196632 KUV196632 LER196632 LON196632 LYJ196632 MIF196632 MSB196632 NBX196632 NLT196632 NVP196632 OFL196632 OPH196632 OZD196632 PIZ196632 PSV196632 QCR196632 QMN196632 QWJ196632 RGF196632 RQB196632 RZX196632 SJT196632 STP196632 TDL196632 TNH196632 TXD196632 UGZ196632 UQV196632 VAR196632 VKN196632 VUJ196632 WEF196632 WOB196632 WXX196632 S262168 LL262168 VH262168 AFD262168 AOZ262168 AYV262168 BIR262168 BSN262168 CCJ262168 CMF262168 CWB262168 DFX262168 DPT262168 DZP262168 EJL262168 ETH262168 FDD262168 FMZ262168 FWV262168 GGR262168 GQN262168 HAJ262168 HKF262168 HUB262168 IDX262168 INT262168 IXP262168 JHL262168 JRH262168 KBD262168 KKZ262168 KUV262168 LER262168 LON262168 LYJ262168 MIF262168 MSB262168 NBX262168 NLT262168 NVP262168 OFL262168 OPH262168 OZD262168 PIZ262168 PSV262168 QCR262168 QMN262168 QWJ262168 RGF262168 RQB262168 RZX262168 SJT262168 STP262168 TDL262168 TNH262168 TXD262168 UGZ262168 UQV262168 VAR262168 VKN262168 VUJ262168 WEF262168 WOB262168 WXX262168 S327704 LL327704 VH327704 AFD327704 AOZ327704 AYV327704 BIR327704 BSN327704 CCJ327704 CMF327704 CWB327704 DFX327704 DPT327704 DZP327704 EJL327704 ETH327704 FDD327704 FMZ327704 FWV327704 GGR327704 GQN327704 HAJ327704 HKF327704 HUB327704 IDX327704 INT327704 IXP327704 JHL327704 JRH327704 KBD327704 KKZ327704 KUV327704 LER327704 LON327704 LYJ327704 MIF327704 MSB327704 NBX327704 NLT327704 NVP327704 OFL327704 OPH327704 OZD327704 PIZ327704 PSV327704 QCR327704 QMN327704 QWJ327704 RGF327704 RQB327704 RZX327704 SJT327704 STP327704 TDL327704 TNH327704 TXD327704 UGZ327704 UQV327704 VAR327704 VKN327704 VUJ327704 WEF327704 WOB327704 WXX327704 S393240 LL393240 VH393240 AFD393240 AOZ393240 AYV393240 BIR393240 BSN393240 CCJ393240 CMF393240 CWB393240 DFX393240 DPT393240 DZP393240 EJL393240 ETH393240 FDD393240 FMZ393240 FWV393240 GGR393240 GQN393240 HAJ393240 HKF393240 HUB393240 IDX393240 INT393240 IXP393240 JHL393240 JRH393240 KBD393240 KKZ393240 KUV393240 LER393240 LON393240 LYJ393240 MIF393240 MSB393240 NBX393240 NLT393240 NVP393240 OFL393240 OPH393240 OZD393240 PIZ393240 PSV393240 QCR393240 QMN393240 QWJ393240 RGF393240 RQB393240 RZX393240 SJT393240 STP393240 TDL393240 TNH393240 TXD393240 UGZ393240 UQV393240 VAR393240 VKN393240 VUJ393240 WEF393240 WOB393240 WXX393240 S458776 LL458776 VH458776 AFD458776 AOZ458776 AYV458776 BIR458776 BSN458776 CCJ458776 CMF458776 CWB458776 DFX458776 DPT458776 DZP458776 EJL458776 ETH458776 FDD458776 FMZ458776 FWV458776 GGR458776 GQN458776 HAJ458776 HKF458776 HUB458776 IDX458776 INT458776 IXP458776 JHL458776 JRH458776 KBD458776 KKZ458776 KUV458776 LER458776 LON458776 LYJ458776 MIF458776 MSB458776 NBX458776 NLT458776 NVP458776 OFL458776 OPH458776 OZD458776 PIZ458776 PSV458776 QCR458776 QMN458776 QWJ458776 RGF458776 RQB458776 RZX458776 SJT458776 STP458776 TDL458776 TNH458776 TXD458776 UGZ458776 UQV458776 VAR458776 VKN458776 VUJ458776 WEF458776 WOB458776 WXX458776 S524312 LL524312 VH524312 AFD524312 AOZ524312 AYV524312 BIR524312 BSN524312 CCJ524312 CMF524312 CWB524312 DFX524312 DPT524312 DZP524312 EJL524312 ETH524312 FDD524312 FMZ524312 FWV524312 GGR524312 GQN524312 HAJ524312 HKF524312 HUB524312 IDX524312 INT524312 IXP524312 JHL524312 JRH524312 KBD524312 KKZ524312 KUV524312 LER524312 LON524312 LYJ524312 MIF524312 MSB524312 NBX524312 NLT524312 NVP524312 OFL524312 OPH524312 OZD524312 PIZ524312 PSV524312 QCR524312 QMN524312 QWJ524312 RGF524312 RQB524312 RZX524312 SJT524312 STP524312 TDL524312 TNH524312 TXD524312 UGZ524312 UQV524312 VAR524312 VKN524312 VUJ524312 WEF524312 WOB524312 WXX524312 S589848 LL589848 VH589848 AFD589848 AOZ589848 AYV589848 BIR589848 BSN589848 CCJ589848 CMF589848 CWB589848 DFX589848 DPT589848 DZP589848 EJL589848 ETH589848 FDD589848 FMZ589848 FWV589848 GGR589848 GQN589848 HAJ589848 HKF589848 HUB589848 IDX589848 INT589848 IXP589848 JHL589848 JRH589848 KBD589848 KKZ589848 KUV589848 LER589848 LON589848 LYJ589848 MIF589848 MSB589848 NBX589848 NLT589848 NVP589848 OFL589848 OPH589848 OZD589848 PIZ589848 PSV589848 QCR589848 QMN589848 QWJ589848 RGF589848 RQB589848 RZX589848 SJT589848 STP589848 TDL589848 TNH589848 TXD589848 UGZ589848 UQV589848 VAR589848 VKN589848 VUJ589848 WEF589848 WOB589848 WXX589848 S655384 LL655384 VH655384 AFD655384 AOZ655384 AYV655384 BIR655384 BSN655384 CCJ655384 CMF655384 CWB655384 DFX655384 DPT655384 DZP655384 EJL655384 ETH655384 FDD655384 FMZ655384 FWV655384 GGR655384 GQN655384 HAJ655384 HKF655384 HUB655384 IDX655384 INT655384 IXP655384 JHL655384 JRH655384 KBD655384 KKZ655384 KUV655384 LER655384 LON655384 LYJ655384 MIF655384 MSB655384 NBX655384 NLT655384 NVP655384 OFL655384 OPH655384 OZD655384 PIZ655384 PSV655384 QCR655384 QMN655384 QWJ655384 RGF655384 RQB655384 RZX655384 SJT655384 STP655384 TDL655384 TNH655384 TXD655384 UGZ655384 UQV655384 VAR655384 VKN655384 VUJ655384 WEF655384 WOB655384 WXX655384 S720920 LL720920 VH720920 AFD720920 AOZ720920 AYV720920 BIR720920 BSN720920 CCJ720920 CMF720920 CWB720920 DFX720920 DPT720920 DZP720920 EJL720920 ETH720920 FDD720920 FMZ720920 FWV720920 GGR720920 GQN720920 HAJ720920 HKF720920 HUB720920 IDX720920 INT720920 IXP720920 JHL720920 JRH720920 KBD720920 KKZ720920 KUV720920 LER720920 LON720920 LYJ720920 MIF720920 MSB720920 NBX720920 NLT720920 NVP720920 OFL720920 OPH720920 OZD720920 PIZ720920 PSV720920 QCR720920 QMN720920 QWJ720920 RGF720920 RQB720920 RZX720920 SJT720920 STP720920 TDL720920 TNH720920 TXD720920 UGZ720920 UQV720920 VAR720920 VKN720920 VUJ720920 WEF720920 WOB720920 WXX720920 S786456 LL786456 VH786456 AFD786456 AOZ786456 AYV786456 BIR786456 BSN786456 CCJ786456 CMF786456 CWB786456 DFX786456 DPT786456 DZP786456 EJL786456 ETH786456 FDD786456 FMZ786456 FWV786456 GGR786456 GQN786456 HAJ786456 HKF786456 HUB786456 IDX786456 INT786456 IXP786456 JHL786456 JRH786456 KBD786456 KKZ786456 KUV786456 LER786456 LON786456 LYJ786456 MIF786456 MSB786456 NBX786456 NLT786456 NVP786456 OFL786456 OPH786456 OZD786456 PIZ786456 PSV786456 QCR786456 QMN786456 QWJ786456 RGF786456 RQB786456 RZX786456 SJT786456 STP786456 TDL786456 TNH786456 TXD786456 UGZ786456 UQV786456 VAR786456 VKN786456 VUJ786456 WEF786456 WOB786456 WXX786456 S851992 LL851992 VH851992 AFD851992 AOZ851992 AYV851992 BIR851992 BSN851992 CCJ851992 CMF851992 CWB851992 DFX851992 DPT851992 DZP851992 EJL851992 ETH851992 FDD851992 FMZ851992 FWV851992 GGR851992 GQN851992 HAJ851992 HKF851992 HUB851992 IDX851992 INT851992 IXP851992 JHL851992 JRH851992 KBD851992 KKZ851992 KUV851992 LER851992 LON851992 LYJ851992 MIF851992 MSB851992 NBX851992 NLT851992 NVP851992 OFL851992 OPH851992 OZD851992 PIZ851992 PSV851992 QCR851992 QMN851992 QWJ851992 RGF851992 RQB851992 RZX851992 SJT851992 STP851992 TDL851992 TNH851992 TXD851992 UGZ851992 UQV851992 VAR851992 VKN851992 VUJ851992 WEF851992 WOB851992 WXX851992 S917528 LL917528 VH917528 AFD917528 AOZ917528 AYV917528 BIR917528 BSN917528 CCJ917528 CMF917528 CWB917528 DFX917528 DPT917528 DZP917528 EJL917528 ETH917528 FDD917528 FMZ917528 FWV917528 GGR917528 GQN917528 HAJ917528 HKF917528 HUB917528 IDX917528 INT917528 IXP917528 JHL917528 JRH917528 KBD917528 KKZ917528 KUV917528 LER917528 LON917528 LYJ917528 MIF917528 MSB917528 NBX917528 NLT917528 NVP917528 OFL917528 OPH917528 OZD917528 PIZ917528 PSV917528 QCR917528 QMN917528 QWJ917528 RGF917528 RQB917528 RZX917528 SJT917528 STP917528 TDL917528 TNH917528 TXD917528 UGZ917528 UQV917528 VAR917528 VKN917528 VUJ917528 WEF917528 WOB917528 WXX917528 S983064 LL983064 VH983064 AFD983064 AOZ983064 AYV983064 BIR983064 BSN983064 CCJ983064 CMF983064 CWB983064 DFX983064 DPT983064 DZP983064 EJL983064 ETH983064 FDD983064 FMZ983064 FWV983064 GGR983064 GQN983064 HAJ983064 HKF983064 HUB983064 IDX983064 INT983064 IXP983064 JHL983064 JRH983064 KBD983064 KKZ983064 KUV983064 LER983064 LON983064 LYJ983064 MIF983064 MSB983064 NBX983064 NLT983064 NVP983064 OFL983064 OPH983064 OZD983064 PIZ983064 PSV983064 QCR983064 QMN983064 QWJ983064 RGF983064 RQB983064 RZX983064 SJT983064 STP983064 TDL983064 TNH983064 TXD983064 UGZ983064 UQV983064 VAR983064 VKN983064 VUJ983064 WEF983064 WOB983064 WXX983064 U524312 U589848 LN65560 VJ65560 AFF65560 APB65560 AYX65560 BIT65560 BSP65560 CCL65560 CMH65560 CWD65560 DFZ65560 DPV65560 DZR65560 EJN65560 ETJ65560 FDF65560 FNB65560 FWX65560 GGT65560 GQP65560 HAL65560 HKH65560 HUD65560 IDZ65560 INV65560 IXR65560 JHN65560 JRJ65560 KBF65560 KLB65560 KUX65560 LET65560 LOP65560 LYL65560 MIH65560 MSD65560 NBZ65560 NLV65560 NVR65560 OFN65560 OPJ65560 OZF65560 PJB65560 PSX65560 QCT65560 QMP65560 QWL65560 RGH65560 RQD65560 RZZ65560 SJV65560 STR65560 TDN65560 TNJ65560 TXF65560 UHB65560 UQX65560 VAT65560 VKP65560 VUL65560 WEH65560 WOD65560 WXZ65560 U655384 LN131096 VJ131096 AFF131096 APB131096 AYX131096 BIT131096 BSP131096 CCL131096 CMH131096 CWD131096 DFZ131096 DPV131096 DZR131096 EJN131096 ETJ131096 FDF131096 FNB131096 FWX131096 GGT131096 GQP131096 HAL131096 HKH131096 HUD131096 IDZ131096 INV131096 IXR131096 JHN131096 JRJ131096 KBF131096 KLB131096 KUX131096 LET131096 LOP131096 LYL131096 MIH131096 MSD131096 NBZ131096 NLV131096 NVR131096 OFN131096 OPJ131096 OZF131096 PJB131096 PSX131096 QCT131096 QMP131096 QWL131096 RGH131096 RQD131096 RZZ131096 SJV131096 STR131096 TDN131096 TNJ131096 TXF131096 UHB131096 UQX131096 VAT131096 VKP131096 VUL131096 WEH131096 WOD131096 WXZ131096 U720920 LN196632 VJ196632 AFF196632 APB196632 AYX196632 BIT196632 BSP196632 CCL196632 CMH196632 CWD196632 DFZ196632 DPV196632 DZR196632 EJN196632 ETJ196632 FDF196632 FNB196632 FWX196632 GGT196632 GQP196632 HAL196632 HKH196632 HUD196632 IDZ196632 INV196632 IXR196632 JHN196632 JRJ196632 KBF196632 KLB196632 KUX196632 LET196632 LOP196632 LYL196632 MIH196632 MSD196632 NBZ196632 NLV196632 NVR196632 OFN196632 OPJ196632 OZF196632 PJB196632 PSX196632 QCT196632 QMP196632 QWL196632 RGH196632 RQD196632 RZZ196632 SJV196632 STR196632 TDN196632 TNJ196632 TXF196632 UHB196632 UQX196632 VAT196632 VKP196632 VUL196632 WEH196632 WOD196632 WXZ196632 U786456 LN262168 VJ262168 AFF262168 APB262168 AYX262168 BIT262168 BSP262168 CCL262168 CMH262168 CWD262168 DFZ262168 DPV262168 DZR262168 EJN262168 ETJ262168 FDF262168 FNB262168 FWX262168 GGT262168 GQP262168 HAL262168 HKH262168 HUD262168 IDZ262168 INV262168 IXR262168 JHN262168 JRJ262168 KBF262168 KLB262168 KUX262168 LET262168 LOP262168 LYL262168 MIH262168 MSD262168 NBZ262168 NLV262168 NVR262168 OFN262168 OPJ262168 OZF262168 PJB262168 PSX262168 QCT262168 QMP262168 QWL262168 RGH262168 RQD262168 RZZ262168 SJV262168 STR262168 TDN262168 TNJ262168 TXF262168 UHB262168 UQX262168 VAT262168 VKP262168 VUL262168 WEH262168 WOD262168 WXZ262168 U851992 LN327704 VJ327704 AFF327704 APB327704 AYX327704 BIT327704 BSP327704 CCL327704 CMH327704 CWD327704 DFZ327704 DPV327704 DZR327704 EJN327704 ETJ327704 FDF327704 FNB327704 FWX327704 GGT327704 GQP327704 HAL327704 HKH327704 HUD327704 IDZ327704 INV327704 IXR327704 JHN327704 JRJ327704 KBF327704 KLB327704 KUX327704 LET327704 LOP327704 LYL327704 MIH327704 MSD327704 NBZ327704 NLV327704 NVR327704 OFN327704 OPJ327704 OZF327704 PJB327704 PSX327704 QCT327704 QMP327704 QWL327704 RGH327704 RQD327704 RZZ327704 SJV327704 STR327704 TDN327704 TNJ327704 TXF327704 UHB327704 UQX327704 VAT327704 VKP327704 VUL327704 WEH327704 WOD327704 WXZ327704 U917528 LN393240 VJ393240 AFF393240 APB393240 AYX393240 BIT393240 BSP393240 CCL393240 CMH393240 CWD393240 DFZ393240 DPV393240 DZR393240 EJN393240 ETJ393240 FDF393240 FNB393240 FWX393240 GGT393240 GQP393240 HAL393240 HKH393240 HUD393240 IDZ393240 INV393240 IXR393240 JHN393240 JRJ393240 KBF393240 KLB393240 KUX393240 LET393240 LOP393240 LYL393240 MIH393240 MSD393240 NBZ393240 NLV393240 NVR393240 OFN393240 OPJ393240 OZF393240 PJB393240 PSX393240 QCT393240 QMP393240 QWL393240 RGH393240 RQD393240 RZZ393240 SJV393240 STR393240 TDN393240 TNJ393240 TXF393240 UHB393240 UQX393240 VAT393240 VKP393240 VUL393240 WEH393240 WOD393240 WXZ393240 U983064 LN458776 VJ458776 AFF458776 APB458776 AYX458776 BIT458776 BSP458776 CCL458776 CMH458776 CWD458776 DFZ458776 DPV458776 DZR458776 EJN458776 ETJ458776 FDF458776 FNB458776 FWX458776 GGT458776 GQP458776 HAL458776 HKH458776 HUD458776 IDZ458776 INV458776 IXR458776 JHN458776 JRJ458776 KBF458776 KLB458776 KUX458776 LET458776 LOP458776 LYL458776 MIH458776 MSD458776 NBZ458776 NLV458776 NVR458776 OFN458776 OPJ458776 OZF458776 PJB458776 PSX458776 QCT458776 QMP458776 QWL458776 RGH458776 RQD458776 RZZ458776 SJV458776 STR458776 TDN458776 TNJ458776 TXF458776 UHB458776 UQX458776 VAT458776 VKP458776 VUL458776 WEH458776 WOD458776 WXZ458776 U65560 LN524312 VJ524312 AFF524312 APB524312 AYX524312 BIT524312 BSP524312 CCL524312 CMH524312 CWD524312 DFZ524312 DPV524312 DZR524312 EJN524312 ETJ524312 FDF524312 FNB524312 FWX524312 GGT524312 GQP524312 HAL524312 HKH524312 HUD524312 IDZ524312 INV524312 IXR524312 JHN524312 JRJ524312 KBF524312 KLB524312 KUX524312 LET524312 LOP524312 LYL524312 MIH524312 MSD524312 NBZ524312 NLV524312 NVR524312 OFN524312 OPJ524312 OZF524312 PJB524312 PSX524312 QCT524312 QMP524312 QWL524312 RGH524312 RQD524312 RZZ524312 SJV524312 STR524312 TDN524312 TNJ524312 TXF524312 UHB524312 UQX524312 VAT524312 VKP524312 VUL524312 WEH524312 WOD524312 WXZ524312 U131096 LN589848 VJ589848 AFF589848 APB589848 AYX589848 BIT589848 BSP589848 CCL589848 CMH589848 CWD589848 DFZ589848 DPV589848 DZR589848 EJN589848 ETJ589848 FDF589848 FNB589848 FWX589848 GGT589848 GQP589848 HAL589848 HKH589848 HUD589848 IDZ589848 INV589848 IXR589848 JHN589848 JRJ589848 KBF589848 KLB589848 KUX589848 LET589848 LOP589848 LYL589848 MIH589848 MSD589848 NBZ589848 NLV589848 NVR589848 OFN589848 OPJ589848 OZF589848 PJB589848 PSX589848 QCT589848 QMP589848 QWL589848 RGH589848 RQD589848 RZZ589848 SJV589848 STR589848 TDN589848 TNJ589848 TXF589848 UHB589848 UQX589848 VAT589848 VKP589848 VUL589848 WEH589848 WOD589848 WXZ589848 U196632 LN655384 VJ655384 AFF655384 APB655384 AYX655384 BIT655384 BSP655384 CCL655384 CMH655384 CWD655384 DFZ655384 DPV655384 DZR655384 EJN655384 ETJ655384 FDF655384 FNB655384 FWX655384 GGT655384 GQP655384 HAL655384 HKH655384 HUD655384 IDZ655384 INV655384 IXR655384 JHN655384 JRJ655384 KBF655384 KLB655384 KUX655384 LET655384 LOP655384 LYL655384 MIH655384 MSD655384 NBZ655384 NLV655384 NVR655384 OFN655384 OPJ655384 OZF655384 PJB655384 PSX655384 QCT655384 QMP655384 QWL655384 RGH655384 RQD655384 RZZ655384 SJV655384 STR655384 TDN655384 TNJ655384 TXF655384 UHB655384 UQX655384 VAT655384 VKP655384 VUL655384 WEH655384 WOD655384 WXZ655384 U262168 LN720920 VJ720920 AFF720920 APB720920 AYX720920 BIT720920 BSP720920 CCL720920 CMH720920 CWD720920 DFZ720920 DPV720920 DZR720920 EJN720920 ETJ720920 FDF720920 FNB720920 FWX720920 GGT720920 GQP720920 HAL720920 HKH720920 HUD720920 IDZ720920 INV720920 IXR720920 JHN720920 JRJ720920 KBF720920 KLB720920 KUX720920 LET720920 LOP720920 LYL720920 MIH720920 MSD720920 NBZ720920 NLV720920 NVR720920 OFN720920 OPJ720920 OZF720920 PJB720920 PSX720920 QCT720920 QMP720920 QWL720920 RGH720920 RQD720920 RZZ720920 SJV720920 STR720920 TDN720920 TNJ720920 TXF720920 UHB720920 UQX720920 VAT720920 VKP720920 VUL720920 WEH720920 WOD720920 WXZ720920 LN786456 VJ786456 AFF786456 APB786456 AYX786456 BIT786456 BSP786456 CCL786456 CMH786456 CWD786456 DFZ786456 DPV786456 DZR786456 EJN786456 ETJ786456 FDF786456 FNB786456 FWX786456 GGT786456 GQP786456 HAL786456 HKH786456 HUD786456 IDZ786456 INV786456 IXR786456 JHN786456 JRJ786456 KBF786456 KLB786456 KUX786456 LET786456 LOP786456 LYL786456 MIH786456 MSD786456 NBZ786456 NLV786456 NVR786456 OFN786456 OPJ786456 OZF786456 PJB786456 PSX786456 QCT786456 QMP786456 QWL786456 RGH786456 RQD786456 RZZ786456 SJV786456 STR786456 TDN786456 TNJ786456 TXF786456 UHB786456 UQX786456 VAT786456 VKP786456 VUL786456 WEH786456 WOD786456 WXZ786456 U327704 LN851992 VJ851992 AFF851992 APB851992 AYX851992 BIT851992 BSP851992 CCL851992 CMH851992 CWD851992 DFZ851992 DPV851992 DZR851992 EJN851992 ETJ851992 FDF851992 FNB851992 FWX851992 GGT851992 GQP851992 HAL851992 HKH851992 HUD851992 IDZ851992 INV851992 IXR851992 JHN851992 JRJ851992 KBF851992 KLB851992 KUX851992 LET851992 LOP851992 LYL851992 MIH851992 MSD851992 NBZ851992 NLV851992 NVR851992 OFN851992 OPJ851992 OZF851992 PJB851992 PSX851992 QCT851992 QMP851992 QWL851992 RGH851992 RQD851992 RZZ851992 SJV851992 STR851992 TDN851992 TNJ851992 TXF851992 UHB851992 UQX851992 VAT851992 VKP851992 VUL851992 WEH851992 WOD851992 WXZ851992 LN917528 VJ917528 AFF917528 APB917528 AYX917528 BIT917528 BSP917528 CCL917528 CMH917528 CWD917528 DFZ917528 DPV917528 DZR917528 EJN917528 ETJ917528 FDF917528 FNB917528 FWX917528 GGT917528 GQP917528 HAL917528 HKH917528 HUD917528 IDZ917528 INV917528 IXR917528 JHN917528 JRJ917528 KBF917528 KLB917528 KUX917528 LET917528 LOP917528 LYL917528 MIH917528 MSD917528 NBZ917528 NLV917528 NVR917528 OFN917528 OPJ917528 OZF917528 PJB917528 PSX917528 QCT917528 QMP917528 QWL917528 RGH917528 RQD917528 RZZ917528 SJV917528 STR917528 TDN917528 TNJ917528 TXF917528 UHB917528 UQX917528 VAT917528 VKP917528 VUL917528 WEH917528 WOD917528 WXZ917528 WXZ983064 LN983064 VJ983064 AFF983064 APB983064 AYX983064 BIT983064 BSP983064 CCL983064 CMH983064 CWD983064 DFZ983064 DPV983064 DZR983064 EJN983064 ETJ983064 FDF983064 FNB983064 FWX983064 GGT983064 GQP983064 HAL983064 HKH983064 HUD983064 IDZ983064 INV983064 IXR983064 JHN983064 JRJ983064 KBF983064 KLB983064 KUX983064 LET983064 LOP983064 LYL983064 MIH983064 MSD983064 NBZ983064 NLV983064 NVR983064 OFN983064 OPJ983064 OZF983064 PJB983064 PSX983064 QCT983064 QMP983064 QWL983064 RGH983064 RQD983064 RZZ983064 SJV983064 STR983064 TDN983064 TNJ983064 TXF983064 UHB983064 UQX983064 VAT983064 VKP983064 VUL983064 WEH983064 WOD983064 U393240 U24 WXZ24 WOD24 WEH24 VUL24 VKP24 VAT24 UQX24 UHB24 TXF24 TNJ24 TDN24 STR24 SJV24 RZZ24 RQD24 RGH24 QWL24 QMP24 QCT24 PSX24 PJB24 OZF24 OPJ24 OFN24 NVR24 NLV24 NBZ24 MSD24 MIH24 LYL24 LOP24 LET24 KUX24 KLB24 KBF24 JRJ24 JHN24 IXR24 INV24 IDZ24 HUD24 HKH24 HAL24 GQP24 GGT24 FWX24 FNB24 FDF24 ETJ24 EJN24 DZR24 DPV24 DFZ24 CWD24 CMH24 CCL24 BSP24 BIT24 AYX24 APB24 AFF24 VJ24 VH24 LN24 WXX24 WOB24 WEF24 VUJ24 VKN24 VAR24 UQV24 UGZ24 TXD24 TNH24 TDL24 STP24 SJT24 RZX24 RQB24 RGF24 QWJ24 QMN24 QCR24 PSV24 PIZ24 OZD24 OPH24 OFL24 NVP24 NLT24 NBX24 MSB24 MIF24 LYJ24 LON24 LER24 KUV24 KKZ24 KBD24 JRH24 JHL24 IXP24 INT24 IDX24 HUB24 HKF24 HAJ24 GQN24 GGR24 FWV24 FMZ24 FDD24 ETH24 EJL24 DZP24 DPT24 DFX24 CWB24 CMF24 CCJ24 BSN24 BIR24 AYV24 AOZ24 AFD24 LL24 S24 U458776 Z65560 Z131096 Z196632 Z262168 Z327704 Z393240 Z458776 Z524312 Z589848 Z655384 Z720920 Z786456 Z851992 Z917528 Z983064 AB589848 AB655384 AB720920 AB786456 AB851992 AB917528 AB983064 AB65560 AB131096 AB196632 AB262168 AB327704 AB393240 AB458776 AB24 AB28 Z24 LL28 S28 WXZ28 WOD28 WEH28 VUL28 VKP28 VAT28 UQX28 UHB28 TXF28 TNJ28 TDN28 STR28 SJV28 RZZ28 RQD28 RGH28 QWL28 QMP28 QCT28 PSX28 PJB28 OZF28 OPJ28 OFN28 NVR28 NLV28 NBZ28 MSD28 MIH28 LYL28 LOP28 LET28 KUX28 KLB28 KBF28 JRJ28 JHN28 IXR28 INV28 IDZ28 HUD28 HKH28 HAL28 GQP28 GGT28 FWX28 FNB28 FDF28 ETJ28 EJN28 DZR28 DPV28 DFZ28 CWD28 CMH28 CCL28 BSP28 BIT28 AYX28 APB28 AFF28 VJ28 VH28 LN28 WXX28 WOB28 WEF28 VUJ28 VKN28 VAR28 UQV28 UGZ28 TXD28 TNH28 TDL28 STP28 SJT28 RZX28 RQB28 RGF28 QWJ28 QMN28 QCR28 PSV28 PIZ28 OZD28 OPH28 OFL28 NVP28 NLT28 NBX28 MSB28 MIF28 LYJ28 LON28 LER28 KUV28 KKZ28 KBD28 JRH28 JHL28 IXP28 INT28 IDX28 HUB28 HKF28 HAJ28 GQN28 GGR28 FWV28 FMZ28 FDD28 ETH28 EJL28 DZP28 DPT28 DFX28 CWB28 CMF28 CCJ28 BSN28 BIR28 AYV28 AOZ28 AFD28 U28 Z28 AB524312 AG65560 AG131096 AG196632 AG262168 AG327704 AG393240 AG458776 AG524312 AG589848 AG655384 AG720920 AG786456 AG851992 AG917528 AG983064 AI589848 AI655384 AI720920 AI786456 AI851992 AI917528 AI983064 AI65560 AI131096 AI196632 AI262168 AI327704 AI393240 AI24 AI458776 AG24 AI28 AG28 AI524312 AN65560 AN131096 AN196632 AN262168 AN327704 AN393240 AN458776 AN524312 AN589848 AN655384 AN720920 AN786456 AN851992 AN917528 AN983064 AP589848 AP655384 AP720920 AP786456 AP851992 AP917528 AP983064 AP65560 AP131096 AP196632 AP262168 AP327704 AP393240 AP24 AP458776 AN24 AP28 AN28 AP524312 AU65560 AU131096 AU196632 AU262168 AU327704 AU393240 AU458776 AU524312 AU589848 AU655384 AU720920 AU786456 AU851992 AU917528 AU983064 AW589848 AW655384 AW720920 AW786456 AW851992 AW917528 AW983064 AW65560 AW131096 AW196632 AW262168 AW327704 AW393240 AW24 AW458776 AU24 AW28 AU28 AW524312 BB65560 BB131096 BB196632 BB262168 BB327704 BB393240 BB458776 BB524312 BB589848 BB655384 BB720920 BB786456 BB851992 BB917528 BB983064 BD589848 BD655384 BD720920 BD786456 BD851992 BD917528 BD983064 BD65560 BD131096 BD196632 BD262168 BD327704 BD393240 BD24 BD458776 BB24 BD28 BB28 BD524312 BI65560 BI131096 BI196632 BI262168 BI327704 BI393240 BI458776 BI524312 BI589848 BI655384 BI720920 BI786456 BI851992 BI917528 BI983064 BK589848 BK655384 BK720920 BK786456 BK851992 BK917528 BK983064 BK65560 BK131096 BK196632 BK262168 BK327704 BK393240 BK24 BK458776 BI24 BK28 BI28 BK524312 BP65560 BP131096 BP196632 BP262168 BP327704 BP393240 BP458776 BP524312 BP589848 BP655384 BP720920 BP786456 BP851992 BP917528 BP983064 BR524312 BR589848 BR655384 BR720920 BR786456 BR851992 BR917528 BR983064 BR65560 BR131096 BR196632 BR262168 BR327704 BR393240 BR24 BP24 BR458776 BP28 BR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LK65560 VG65560 AFC65560 AOY65560 AYU65560 BIQ65560 BSM65560 CCI65560 CME65560 CWA65560 DFW65560 DPS65560 DZO65560 EJK65560 ETG65560 FDC65560 FMY65560 FWU65560 GGQ65560 GQM65560 HAI65560 HKE65560 HUA65560 IDW65560 INS65560 IXO65560 JHK65560 JRG65560 KBC65560 KKY65560 KUU65560 LEQ65560 LOM65560 LYI65560 MIE65560 MSA65560 NBW65560 NLS65560 NVO65560 OFK65560 OPG65560 OZC65560 PIY65560 PSU65560 QCQ65560 QMM65560 QWI65560 RGE65560 RQA65560 RZW65560 SJS65560 STO65560 TDK65560 TNG65560 TXC65560 UGY65560 UQU65560 VAQ65560 VKM65560 VUI65560 WEE65560 WOA65560 WXW65560 R131096 LK131096 VG131096 AFC131096 AOY131096 AYU131096 BIQ131096 BSM131096 CCI131096 CME131096 CWA131096 DFW131096 DPS131096 DZO131096 EJK131096 ETG131096 FDC131096 FMY131096 FWU131096 GGQ131096 GQM131096 HAI131096 HKE131096 HUA131096 IDW131096 INS131096 IXO131096 JHK131096 JRG131096 KBC131096 KKY131096 KUU131096 LEQ131096 LOM131096 LYI131096 MIE131096 MSA131096 NBW131096 NLS131096 NVO131096 OFK131096 OPG131096 OZC131096 PIY131096 PSU131096 QCQ131096 QMM131096 QWI131096 RGE131096 RQA131096 RZW131096 SJS131096 STO131096 TDK131096 TNG131096 TXC131096 UGY131096 UQU131096 VAQ131096 VKM131096 VUI131096 WEE131096 WOA131096 WXW131096 R196632 LK196632 VG196632 AFC196632 AOY196632 AYU196632 BIQ196632 BSM196632 CCI196632 CME196632 CWA196632 DFW196632 DPS196632 DZO196632 EJK196632 ETG196632 FDC196632 FMY196632 FWU196632 GGQ196632 GQM196632 HAI196632 HKE196632 HUA196632 IDW196632 INS196632 IXO196632 JHK196632 JRG196632 KBC196632 KKY196632 KUU196632 LEQ196632 LOM196632 LYI196632 MIE196632 MSA196632 NBW196632 NLS196632 NVO196632 OFK196632 OPG196632 OZC196632 PIY196632 PSU196632 QCQ196632 QMM196632 QWI196632 RGE196632 RQA196632 RZW196632 SJS196632 STO196632 TDK196632 TNG196632 TXC196632 UGY196632 UQU196632 VAQ196632 VKM196632 VUI196632 WEE196632 WOA196632 WXW196632 R262168 LK262168 VG262168 AFC262168 AOY262168 AYU262168 BIQ262168 BSM262168 CCI262168 CME262168 CWA262168 DFW262168 DPS262168 DZO262168 EJK262168 ETG262168 FDC262168 FMY262168 FWU262168 GGQ262168 GQM262168 HAI262168 HKE262168 HUA262168 IDW262168 INS262168 IXO262168 JHK262168 JRG262168 KBC262168 KKY262168 KUU262168 LEQ262168 LOM262168 LYI262168 MIE262168 MSA262168 NBW262168 NLS262168 NVO262168 OFK262168 OPG262168 OZC262168 PIY262168 PSU262168 QCQ262168 QMM262168 QWI262168 RGE262168 RQA262168 RZW262168 SJS262168 STO262168 TDK262168 TNG262168 TXC262168 UGY262168 UQU262168 VAQ262168 VKM262168 VUI262168 WEE262168 WOA262168 WXW262168 R327704 LK327704 VG327704 AFC327704 AOY327704 AYU327704 BIQ327704 BSM327704 CCI327704 CME327704 CWA327704 DFW327704 DPS327704 DZO327704 EJK327704 ETG327704 FDC327704 FMY327704 FWU327704 GGQ327704 GQM327704 HAI327704 HKE327704 HUA327704 IDW327704 INS327704 IXO327704 JHK327704 JRG327704 KBC327704 KKY327704 KUU327704 LEQ327704 LOM327704 LYI327704 MIE327704 MSA327704 NBW327704 NLS327704 NVO327704 OFK327704 OPG327704 OZC327704 PIY327704 PSU327704 QCQ327704 QMM327704 QWI327704 RGE327704 RQA327704 RZW327704 SJS327704 STO327704 TDK327704 TNG327704 TXC327704 UGY327704 UQU327704 VAQ327704 VKM327704 VUI327704 WEE327704 WOA327704 WXW327704 R393240 LK393240 VG393240 AFC393240 AOY393240 AYU393240 BIQ393240 BSM393240 CCI393240 CME393240 CWA393240 DFW393240 DPS393240 DZO393240 EJK393240 ETG393240 FDC393240 FMY393240 FWU393240 GGQ393240 GQM393240 HAI393240 HKE393240 HUA393240 IDW393240 INS393240 IXO393240 JHK393240 JRG393240 KBC393240 KKY393240 KUU393240 LEQ393240 LOM393240 LYI393240 MIE393240 MSA393240 NBW393240 NLS393240 NVO393240 OFK393240 OPG393240 OZC393240 PIY393240 PSU393240 QCQ393240 QMM393240 QWI393240 RGE393240 RQA393240 RZW393240 SJS393240 STO393240 TDK393240 TNG393240 TXC393240 UGY393240 UQU393240 VAQ393240 VKM393240 VUI393240 WEE393240 WOA393240 WXW393240 R458776 LK458776 VG458776 AFC458776 AOY458776 AYU458776 BIQ458776 BSM458776 CCI458776 CME458776 CWA458776 DFW458776 DPS458776 DZO458776 EJK458776 ETG458776 FDC458776 FMY458776 FWU458776 GGQ458776 GQM458776 HAI458776 HKE458776 HUA458776 IDW458776 INS458776 IXO458776 JHK458776 JRG458776 KBC458776 KKY458776 KUU458776 LEQ458776 LOM458776 LYI458776 MIE458776 MSA458776 NBW458776 NLS458776 NVO458776 OFK458776 OPG458776 OZC458776 PIY458776 PSU458776 QCQ458776 QMM458776 QWI458776 RGE458776 RQA458776 RZW458776 SJS458776 STO458776 TDK458776 TNG458776 TXC458776 UGY458776 UQU458776 VAQ458776 VKM458776 VUI458776 WEE458776 WOA458776 WXW458776 R524312 LK524312 VG524312 AFC524312 AOY524312 AYU524312 BIQ524312 BSM524312 CCI524312 CME524312 CWA524312 DFW524312 DPS524312 DZO524312 EJK524312 ETG524312 FDC524312 FMY524312 FWU524312 GGQ524312 GQM524312 HAI524312 HKE524312 HUA524312 IDW524312 INS524312 IXO524312 JHK524312 JRG524312 KBC524312 KKY524312 KUU524312 LEQ524312 LOM524312 LYI524312 MIE524312 MSA524312 NBW524312 NLS524312 NVO524312 OFK524312 OPG524312 OZC524312 PIY524312 PSU524312 QCQ524312 QMM524312 QWI524312 RGE524312 RQA524312 RZW524312 SJS524312 STO524312 TDK524312 TNG524312 TXC524312 UGY524312 UQU524312 VAQ524312 VKM524312 VUI524312 WEE524312 WOA524312 WXW524312 R589848 LK589848 VG589848 AFC589848 AOY589848 AYU589848 BIQ589848 BSM589848 CCI589848 CME589848 CWA589848 DFW589848 DPS589848 DZO589848 EJK589848 ETG589848 FDC589848 FMY589848 FWU589848 GGQ589848 GQM589848 HAI589848 HKE589848 HUA589848 IDW589848 INS589848 IXO589848 JHK589848 JRG589848 KBC589848 KKY589848 KUU589848 LEQ589848 LOM589848 LYI589848 MIE589848 MSA589848 NBW589848 NLS589848 NVO589848 OFK589848 OPG589848 OZC589848 PIY589848 PSU589848 QCQ589848 QMM589848 QWI589848 RGE589848 RQA589848 RZW589848 SJS589848 STO589848 TDK589848 TNG589848 TXC589848 UGY589848 UQU589848 VAQ589848 VKM589848 VUI589848 WEE589848 WOA589848 WXW589848 R655384 LK655384 VG655384 AFC655384 AOY655384 AYU655384 BIQ655384 BSM655384 CCI655384 CME655384 CWA655384 DFW655384 DPS655384 DZO655384 EJK655384 ETG655384 FDC655384 FMY655384 FWU655384 GGQ655384 GQM655384 HAI655384 HKE655384 HUA655384 IDW655384 INS655384 IXO655384 JHK655384 JRG655384 KBC655384 KKY655384 KUU655384 LEQ655384 LOM655384 LYI655384 MIE655384 MSA655384 NBW655384 NLS655384 NVO655384 OFK655384 OPG655384 OZC655384 PIY655384 PSU655384 QCQ655384 QMM655384 QWI655384 RGE655384 RQA655384 RZW655384 SJS655384 STO655384 TDK655384 TNG655384 TXC655384 UGY655384 UQU655384 VAQ655384 VKM655384 VUI655384 WEE655384 WOA655384 WXW655384 R720920 LK720920 VG720920 AFC720920 AOY720920 AYU720920 BIQ720920 BSM720920 CCI720920 CME720920 CWA720920 DFW720920 DPS720920 DZO720920 EJK720920 ETG720920 FDC720920 FMY720920 FWU720920 GGQ720920 GQM720920 HAI720920 HKE720920 HUA720920 IDW720920 INS720920 IXO720920 JHK720920 JRG720920 KBC720920 KKY720920 KUU720920 LEQ720920 LOM720920 LYI720920 MIE720920 MSA720920 NBW720920 NLS720920 NVO720920 OFK720920 OPG720920 OZC720920 PIY720920 PSU720920 QCQ720920 QMM720920 QWI720920 RGE720920 RQA720920 RZW720920 SJS720920 STO720920 TDK720920 TNG720920 TXC720920 UGY720920 UQU720920 VAQ720920 VKM720920 VUI720920 WEE720920 WOA720920 WXW720920 R786456 LK786456 VG786456 AFC786456 AOY786456 AYU786456 BIQ786456 BSM786456 CCI786456 CME786456 CWA786456 DFW786456 DPS786456 DZO786456 EJK786456 ETG786456 FDC786456 FMY786456 FWU786456 GGQ786456 GQM786456 HAI786456 HKE786456 HUA786456 IDW786456 INS786456 IXO786456 JHK786456 JRG786456 KBC786456 KKY786456 KUU786456 LEQ786456 LOM786456 LYI786456 MIE786456 MSA786456 NBW786456 NLS786456 NVO786456 OFK786456 OPG786456 OZC786456 PIY786456 PSU786456 QCQ786456 QMM786456 QWI786456 RGE786456 RQA786456 RZW786456 SJS786456 STO786456 TDK786456 TNG786456 TXC786456 UGY786456 UQU786456 VAQ786456 VKM786456 VUI786456 WEE786456 WOA786456 WXW786456 R851992 LK851992 VG851992 AFC851992 AOY851992 AYU851992 BIQ851992 BSM851992 CCI851992 CME851992 CWA851992 DFW851992 DPS851992 DZO851992 EJK851992 ETG851992 FDC851992 FMY851992 FWU851992 GGQ851992 GQM851992 HAI851992 HKE851992 HUA851992 IDW851992 INS851992 IXO851992 JHK851992 JRG851992 KBC851992 KKY851992 KUU851992 LEQ851992 LOM851992 LYI851992 MIE851992 MSA851992 NBW851992 NLS851992 NVO851992 OFK851992 OPG851992 OZC851992 PIY851992 PSU851992 QCQ851992 QMM851992 QWI851992 RGE851992 RQA851992 RZW851992 SJS851992 STO851992 TDK851992 TNG851992 TXC851992 UGY851992 UQU851992 VAQ851992 VKM851992 VUI851992 WEE851992 WOA851992 WXW851992 R917528 LK917528 VG917528 AFC917528 AOY917528 AYU917528 BIQ917528 BSM917528 CCI917528 CME917528 CWA917528 DFW917528 DPS917528 DZO917528 EJK917528 ETG917528 FDC917528 FMY917528 FWU917528 GGQ917528 GQM917528 HAI917528 HKE917528 HUA917528 IDW917528 INS917528 IXO917528 JHK917528 JRG917528 KBC917528 KKY917528 KUU917528 LEQ917528 LOM917528 LYI917528 MIE917528 MSA917528 NBW917528 NLS917528 NVO917528 OFK917528 OPG917528 OZC917528 PIY917528 PSU917528 QCQ917528 QMM917528 QWI917528 RGE917528 RQA917528 RZW917528 SJS917528 STO917528 TDK917528 TNG917528 TXC917528 UGY917528 UQU917528 VAQ917528 VKM917528 VUI917528 WEE917528 WOA917528 WXW917528 R983064 LK983064 VG983064 AFC983064 AOY983064 AYU983064 BIQ983064 BSM983064 CCI983064 CME983064 CWA983064 DFW983064 DPS983064 DZO983064 EJK983064 ETG983064 FDC983064 FMY983064 FWU983064 GGQ983064 GQM983064 HAI983064 HKE983064 HUA983064 IDW983064 INS983064 IXO983064 JHK983064 JRG983064 KBC983064 KKY983064 KUU983064 LEQ983064 LOM983064 LYI983064 MIE983064 MSA983064 NBW983064 NLS983064 NVO983064 OFK983064 OPG983064 OZC983064 PIY983064 PSU983064 QCQ983064 QMM983064 QWI983064 RGE983064 RQA983064 RZW983064 SJS983064 STO983064 TDK983064 TNG983064 TXC983064 UGY983064 UQU983064 VAQ983064 VKM983064 VUI983064 WEE983064 WOA983064 WXW983064 WXY983064 T65560 LM65560 VI65560 AFE65560 APA65560 AYW65560 BIS65560 BSO65560 CCK65560 CMG65560 CWC65560 DFY65560 DPU65560 DZQ65560 EJM65560 ETI65560 FDE65560 FNA65560 FWW65560 GGS65560 GQO65560 HAK65560 HKG65560 HUC65560 IDY65560 INU65560 IXQ65560 JHM65560 JRI65560 KBE65560 KLA65560 KUW65560 LES65560 LOO65560 LYK65560 MIG65560 MSC65560 NBY65560 NLU65560 NVQ65560 OFM65560 OPI65560 OZE65560 PJA65560 PSW65560 QCS65560 QMO65560 QWK65560 RGG65560 RQC65560 RZY65560 SJU65560 STQ65560 TDM65560 TNI65560 TXE65560 UHA65560 UQW65560 VAS65560 VKO65560 VUK65560 WEG65560 WOC65560 WXY65560 T131096 LM131096 VI131096 AFE131096 APA131096 AYW131096 BIS131096 BSO131096 CCK131096 CMG131096 CWC131096 DFY131096 DPU131096 DZQ131096 EJM131096 ETI131096 FDE131096 FNA131096 FWW131096 GGS131096 GQO131096 HAK131096 HKG131096 HUC131096 IDY131096 INU131096 IXQ131096 JHM131096 JRI131096 KBE131096 KLA131096 KUW131096 LES131096 LOO131096 LYK131096 MIG131096 MSC131096 NBY131096 NLU131096 NVQ131096 OFM131096 OPI131096 OZE131096 PJA131096 PSW131096 QCS131096 QMO131096 QWK131096 RGG131096 RQC131096 RZY131096 SJU131096 STQ131096 TDM131096 TNI131096 TXE131096 UHA131096 UQW131096 VAS131096 VKO131096 VUK131096 WEG131096 WOC131096 WXY131096 T196632 LM196632 VI196632 AFE196632 APA196632 AYW196632 BIS196632 BSO196632 CCK196632 CMG196632 CWC196632 DFY196632 DPU196632 DZQ196632 EJM196632 ETI196632 FDE196632 FNA196632 FWW196632 GGS196632 GQO196632 HAK196632 HKG196632 HUC196632 IDY196632 INU196632 IXQ196632 JHM196632 JRI196632 KBE196632 KLA196632 KUW196632 LES196632 LOO196632 LYK196632 MIG196632 MSC196632 NBY196632 NLU196632 NVQ196632 OFM196632 OPI196632 OZE196632 PJA196632 PSW196632 QCS196632 QMO196632 QWK196632 RGG196632 RQC196632 RZY196632 SJU196632 STQ196632 TDM196632 TNI196632 TXE196632 UHA196632 UQW196632 VAS196632 VKO196632 VUK196632 WEG196632 WOC196632 WXY196632 T262168 LM262168 VI262168 AFE262168 APA262168 AYW262168 BIS262168 BSO262168 CCK262168 CMG262168 CWC262168 DFY262168 DPU262168 DZQ262168 EJM262168 ETI262168 FDE262168 FNA262168 FWW262168 GGS262168 GQO262168 HAK262168 HKG262168 HUC262168 IDY262168 INU262168 IXQ262168 JHM262168 JRI262168 KBE262168 KLA262168 KUW262168 LES262168 LOO262168 LYK262168 MIG262168 MSC262168 NBY262168 NLU262168 NVQ262168 OFM262168 OPI262168 OZE262168 PJA262168 PSW262168 QCS262168 QMO262168 QWK262168 RGG262168 RQC262168 RZY262168 SJU262168 STQ262168 TDM262168 TNI262168 TXE262168 UHA262168 UQW262168 VAS262168 VKO262168 VUK262168 WEG262168 WOC262168 WXY262168 T327704 LM327704 VI327704 AFE327704 APA327704 AYW327704 BIS327704 BSO327704 CCK327704 CMG327704 CWC327704 DFY327704 DPU327704 DZQ327704 EJM327704 ETI327704 FDE327704 FNA327704 FWW327704 GGS327704 GQO327704 HAK327704 HKG327704 HUC327704 IDY327704 INU327704 IXQ327704 JHM327704 JRI327704 KBE327704 KLA327704 KUW327704 LES327704 LOO327704 LYK327704 MIG327704 MSC327704 NBY327704 NLU327704 NVQ327704 OFM327704 OPI327704 OZE327704 PJA327704 PSW327704 QCS327704 QMO327704 QWK327704 RGG327704 RQC327704 RZY327704 SJU327704 STQ327704 TDM327704 TNI327704 TXE327704 UHA327704 UQW327704 VAS327704 VKO327704 VUK327704 WEG327704 WOC327704 WXY327704 T393240 LM393240 VI393240 AFE393240 APA393240 AYW393240 BIS393240 BSO393240 CCK393240 CMG393240 CWC393240 DFY393240 DPU393240 DZQ393240 EJM393240 ETI393240 FDE393240 FNA393240 FWW393240 GGS393240 GQO393240 HAK393240 HKG393240 HUC393240 IDY393240 INU393240 IXQ393240 JHM393240 JRI393240 KBE393240 KLA393240 KUW393240 LES393240 LOO393240 LYK393240 MIG393240 MSC393240 NBY393240 NLU393240 NVQ393240 OFM393240 OPI393240 OZE393240 PJA393240 PSW393240 QCS393240 QMO393240 QWK393240 RGG393240 RQC393240 RZY393240 SJU393240 STQ393240 TDM393240 TNI393240 TXE393240 UHA393240 UQW393240 VAS393240 VKO393240 VUK393240 WEG393240 WOC393240 WXY393240 T458776 LM458776 VI458776 AFE458776 APA458776 AYW458776 BIS458776 BSO458776 CCK458776 CMG458776 CWC458776 DFY458776 DPU458776 DZQ458776 EJM458776 ETI458776 FDE458776 FNA458776 FWW458776 GGS458776 GQO458776 HAK458776 HKG458776 HUC458776 IDY458776 INU458776 IXQ458776 JHM458776 JRI458776 KBE458776 KLA458776 KUW458776 LES458776 LOO458776 LYK458776 MIG458776 MSC458776 NBY458776 NLU458776 NVQ458776 OFM458776 OPI458776 OZE458776 PJA458776 PSW458776 QCS458776 QMO458776 QWK458776 RGG458776 RQC458776 RZY458776 SJU458776 STQ458776 TDM458776 TNI458776 TXE458776 UHA458776 UQW458776 VAS458776 VKO458776 VUK458776 WEG458776 WOC458776 WXY458776 T524312 LM524312 VI524312 AFE524312 APA524312 AYW524312 BIS524312 BSO524312 CCK524312 CMG524312 CWC524312 DFY524312 DPU524312 DZQ524312 EJM524312 ETI524312 FDE524312 FNA524312 FWW524312 GGS524312 GQO524312 HAK524312 HKG524312 HUC524312 IDY524312 INU524312 IXQ524312 JHM524312 JRI524312 KBE524312 KLA524312 KUW524312 LES524312 LOO524312 LYK524312 MIG524312 MSC524312 NBY524312 NLU524312 NVQ524312 OFM524312 OPI524312 OZE524312 PJA524312 PSW524312 QCS524312 QMO524312 QWK524312 RGG524312 RQC524312 RZY524312 SJU524312 STQ524312 TDM524312 TNI524312 TXE524312 UHA524312 UQW524312 VAS524312 VKO524312 VUK524312 WEG524312 WOC524312 WXY524312 T589848 LM589848 VI589848 AFE589848 APA589848 AYW589848 BIS589848 BSO589848 CCK589848 CMG589848 CWC589848 DFY589848 DPU589848 DZQ589848 EJM589848 ETI589848 FDE589848 FNA589848 FWW589848 GGS589848 GQO589848 HAK589848 HKG589848 HUC589848 IDY589848 INU589848 IXQ589848 JHM589848 JRI589848 KBE589848 KLA589848 KUW589848 LES589848 LOO589848 LYK589848 MIG589848 MSC589848 NBY589848 NLU589848 NVQ589848 OFM589848 OPI589848 OZE589848 PJA589848 PSW589848 QCS589848 QMO589848 QWK589848 RGG589848 RQC589848 RZY589848 SJU589848 STQ589848 TDM589848 TNI589848 TXE589848 UHA589848 UQW589848 VAS589848 VKO589848 VUK589848 WEG589848 WOC589848 WXY589848 T655384 LM655384 VI655384 AFE655384 APA655384 AYW655384 BIS655384 BSO655384 CCK655384 CMG655384 CWC655384 DFY655384 DPU655384 DZQ655384 EJM655384 ETI655384 FDE655384 FNA655384 FWW655384 GGS655384 GQO655384 HAK655384 HKG655384 HUC655384 IDY655384 INU655384 IXQ655384 JHM655384 JRI655384 KBE655384 KLA655384 KUW655384 LES655384 LOO655384 LYK655384 MIG655384 MSC655384 NBY655384 NLU655384 NVQ655384 OFM655384 OPI655384 OZE655384 PJA655384 PSW655384 QCS655384 QMO655384 QWK655384 RGG655384 RQC655384 RZY655384 SJU655384 STQ655384 TDM655384 TNI655384 TXE655384 UHA655384 UQW655384 VAS655384 VKO655384 VUK655384 WEG655384 WOC655384 WXY655384 T720920 LM720920 VI720920 AFE720920 APA720920 AYW720920 BIS720920 BSO720920 CCK720920 CMG720920 CWC720920 DFY720920 DPU720920 DZQ720920 EJM720920 ETI720920 FDE720920 FNA720920 FWW720920 GGS720920 GQO720920 HAK720920 HKG720920 HUC720920 IDY720920 INU720920 IXQ720920 JHM720920 JRI720920 KBE720920 KLA720920 KUW720920 LES720920 LOO720920 LYK720920 MIG720920 MSC720920 NBY720920 NLU720920 NVQ720920 OFM720920 OPI720920 OZE720920 PJA720920 PSW720920 QCS720920 QMO720920 QWK720920 RGG720920 RQC720920 RZY720920 SJU720920 STQ720920 TDM720920 TNI720920 TXE720920 UHA720920 UQW720920 VAS720920 VKO720920 VUK720920 WEG720920 WOC720920 WXY720920 T786456 LM786456 VI786456 AFE786456 APA786456 AYW786456 BIS786456 BSO786456 CCK786456 CMG786456 CWC786456 DFY786456 DPU786456 DZQ786456 EJM786456 ETI786456 FDE786456 FNA786456 FWW786456 GGS786456 GQO786456 HAK786456 HKG786456 HUC786456 IDY786456 INU786456 IXQ786456 JHM786456 JRI786456 KBE786456 KLA786456 KUW786456 LES786456 LOO786456 LYK786456 MIG786456 MSC786456 NBY786456 NLU786456 NVQ786456 OFM786456 OPI786456 OZE786456 PJA786456 PSW786456 QCS786456 QMO786456 QWK786456 RGG786456 RQC786456 RZY786456 SJU786456 STQ786456 TDM786456 TNI786456 TXE786456 UHA786456 UQW786456 VAS786456 VKO786456 VUK786456 WEG786456 WOC786456 WXY786456 T851992 LM851992 VI851992 AFE851992 APA851992 AYW851992 BIS851992 BSO851992 CCK851992 CMG851992 CWC851992 DFY851992 DPU851992 DZQ851992 EJM851992 ETI851992 FDE851992 FNA851992 FWW851992 GGS851992 GQO851992 HAK851992 HKG851992 HUC851992 IDY851992 INU851992 IXQ851992 JHM851992 JRI851992 KBE851992 KLA851992 KUW851992 LES851992 LOO851992 LYK851992 MIG851992 MSC851992 NBY851992 NLU851992 NVQ851992 OFM851992 OPI851992 OZE851992 PJA851992 PSW851992 QCS851992 QMO851992 QWK851992 RGG851992 RQC851992 RZY851992 SJU851992 STQ851992 TDM851992 TNI851992 TXE851992 UHA851992 UQW851992 VAS851992 VKO851992 VUK851992 WEG851992 WOC851992 WXY851992 T917528 LM917528 VI917528 AFE917528 APA917528 AYW917528 BIS917528 BSO917528 CCK917528 CMG917528 CWC917528 DFY917528 DPU917528 DZQ917528 EJM917528 ETI917528 FDE917528 FNA917528 FWW917528 GGS917528 GQO917528 HAK917528 HKG917528 HUC917528 IDY917528 INU917528 IXQ917528 JHM917528 JRI917528 KBE917528 KLA917528 KUW917528 LES917528 LOO917528 LYK917528 MIG917528 MSC917528 NBY917528 NLU917528 NVQ917528 OFM917528 OPI917528 OZE917528 PJA917528 PSW917528 QCS917528 QMO917528 QWK917528 RGG917528 RQC917528 RZY917528 SJU917528 STQ917528 TDM917528 TNI917528 TXE917528 UHA917528 UQW917528 VAS917528 VKO917528 VUK917528 WEG917528 WOC917528 WXY917528 T983064 LM983064 VI983064 AFE983064 APA983064 AYW983064 BIS983064 BSO983064 CCK983064 CMG983064 CWC983064 DFY983064 DPU983064 DZQ983064 EJM983064 ETI983064 FDE983064 FNA983064 FWW983064 GGS983064 GQO983064 HAK983064 HKG983064 HUC983064 IDY983064 INU983064 IXQ983064 JHM983064 JRI983064 KBE983064 KLA983064 KUW983064 LES983064 LOO983064 LYK983064 MIG983064 MSC983064 NBY983064 NLU983064 NVQ983064 OFM983064 OPI983064 OZE983064 PJA983064 PSW983064 QCS983064 QMO983064 QWK983064 RGG983064 RQC983064 RZY983064 SJU983064 STQ983064 TDM983064 TNI983064 TXE983064 UHA983064 UQW983064 VAS983064 VKO983064 VUK983064 WEG983064 WOC983064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WXY24 WXW24 WOA24 WEE24 VUI24 VKM24 VAQ24 UQU24 UGY24 TXC24 TNG24 TDK24 STO24 SJS24 RZW24 RQA24 RGE24 QWI24 QMM24 QCQ24 PSU24 PIY24 OZC24 OPG24 OFK24 NVO24 NLS24 NBW24 MSA24 MIE24 LYI24 LOM24 LEQ24 KUU24 KKY24 KBC24 JRG24 JHK24 IXO24 INS24 IDW24 HUA24 HKE24 HAI24 GQM24 GGQ24 FWU24 FMY24 FDC24 ETG24 EJK24 DZO24 DPS24 DFW24 CWA24 CME24 CCI24 BSM24 BIQ24 AYU24 AOY24 AFC24 VG24 LK24 R24 WOC24 Y65560 Y131096 Y196632 Y262168 Y327704 Y393240 Y458776 Y524312 Y589848 Y655384 Y720920 Y786456 Y851992 Y917528 Y983064 AA65560 AA131096 AA196632 AA262168 AA327704 AA393240 AA458776 AA524312 AA589848 AA655384 AA720920 AA786456 AA851992 AA917528 AA983064 Y24 R28 WXY28 WOC28 WEG28 VUK28 VKO28 VAS28 UQW28 UHA28 TXE28 TNI28 TDM28 STQ28 SJU28 RZY28 RQC28 RGG28 QWK28 QMO28 QCS28 PSW28 PJA28 OZE28 OPI28 OFM28 NVQ28 NLU28 NBY28 MSC28 MIG28 LYK28 LOO28 LES28 KUW28 KLA28 KBE28 JRI28 JHM28 IXQ28 INU28 IDY28 HUC28 HKG28 HAK28 GQO28 GGS28 FWW28 FNA28 FDE28 ETI28 EJM28 DZQ28 DPU28 DFY28 CWC28 CMG28 CCK28 BSO28 BIS28 AYW28 APA28 AFE28 VI28 LM28 T28 WXW28 WOA28 WEE28 VUI28 VKM28 VAQ28 UQU28 UGY28 TXC28 TNG28 TDK28 STO28 SJS28 RZW28 RQA28 RGE28 QWI28 QMM28 QCQ28 PSU28 PIY28 OZC28 OPG28 OFK28 NVO28 NLS28 NBW28 MSA28 MIE28 LYI28 LOM28 LEQ28 KUU28 KKY28 KBC28 JRG28 JHK28 IXO28 INS28 IDW28 HUA28 HKE28 HAI28 GQM28 GGQ28 FWU28 FMY28 FDC28 ETG28 EJK28 DZO28 DPS28 DFW28 CWA28 CME28 CCI28 BSM28 BIQ28 AYU28 AOY28 AFC28 VG28 LK28 Y28 AA28 AF65560 AF131096 AF196632 AF262168 AF327704 AF393240 AF458776 AF524312 AF589848 AF655384 AF720920 AF786456 AF851992 AF917528 AF983064 AH65560 AH131096 AH196632 AH262168 AH327704 AH393240 AH458776 AH524312 AH589848 AH655384 AH720920 AH786456 AH851992 AH917528 AH983064 AF24 AF28 AH28 AM65560 AM131096 AM196632 AM262168 AM327704 AM393240 AM458776 AM524312 AM589848 AM655384 AM720920 AM786456 AM851992 AM917528 AM983064 AO65560 AO131096 AO196632 AO262168 AO327704 AO393240 AO458776 AO524312 AO589848 AO655384 AO720920 AO786456 AO851992 AO917528 AO983064 AM24 AM28 AO28 AT65560 AT131096 AT196632 AT262168 AT327704 AT393240 AT458776 AT524312 AT589848 AT655384 AT720920 AT786456 AT851992 AT917528 AT983064 AV65560 AV131096 AV196632 AV262168 AV327704 AV393240 AV458776 AV524312 AV589848 AV655384 AV720920 AV786456 AV851992 AV917528 AV983064 AT24 AT28 AV28 BA65560 BA131096 BA196632 BA262168 BA327704 BA393240 BA458776 BA524312 BA589848 BA655384 BA720920 BA786456 BA851992 BA917528 BA983064 BC65560 BC131096 BC196632 BC262168 BC327704 BC393240 BC458776 BC524312 BC589848 BC655384 BC720920 BC786456 BC851992 BC917528 BC983064 BA24 BA28 BC28 BH65560 BH131096 BH196632 BH262168 BH327704 BH393240 BH458776 BH524312 BH589848 BH655384 BH720920 BH786456 BH851992 BH917528 BH983064 BJ65560 BJ131096 BJ196632 BJ262168 BJ327704 BJ393240 BJ458776 BJ524312 BJ589848 BJ655384 BJ720920 BJ786456 BJ851992 BJ917528 BJ983064 BH24 BH28 BJ28 BO65560 BO131096 BO196632 BO262168 BO327704 BO393240 BO458776 BO524312 BO589848 BO655384 BO720920 BO786456 BO851992 BO917528 BO983064 BQ65560 BQ131096 BQ196632 BQ262168 BQ327704 BQ393240 BQ458776 BQ524312 BQ589848 BQ655384 BQ720920 BQ786456 BQ851992 BQ917528 BQ983064 BO24 BO28 BQ28"/>
    <dataValidation type="list" allowBlank="1" showInputMessage="1" showErrorMessage="1" errorTitle="Ошибка" error="Выберите значение из списка" sqref="WXR983064 M65560 LF65560 VB65560 AEX65560 AOT65560 AYP65560 BIL65560 BSH65560 CCD65560 CLZ65560 CVV65560 DFR65560 DPN65560 DZJ65560 EJF65560 ETB65560 FCX65560 FMT65560 FWP65560 GGL65560 GQH65560 HAD65560 HJZ65560 HTV65560 IDR65560 INN65560 IXJ65560 JHF65560 JRB65560 KAX65560 KKT65560 KUP65560 LEL65560 LOH65560 LYD65560 MHZ65560 MRV65560 NBR65560 NLN65560 NVJ65560 OFF65560 OPB65560 OYX65560 PIT65560 PSP65560 QCL65560 QMH65560 QWD65560 RFZ65560 RPV65560 RZR65560 SJN65560 STJ65560 TDF65560 TNB65560 TWX65560 UGT65560 UQP65560 VAL65560 VKH65560 VUD65560 WDZ65560 WNV65560 WXR65560 M131096 LF131096 VB131096 AEX131096 AOT131096 AYP131096 BIL131096 BSH131096 CCD131096 CLZ131096 CVV131096 DFR131096 DPN131096 DZJ131096 EJF131096 ETB131096 FCX131096 FMT131096 FWP131096 GGL131096 GQH131096 HAD131096 HJZ131096 HTV131096 IDR131096 INN131096 IXJ131096 JHF131096 JRB131096 KAX131096 KKT131096 KUP131096 LEL131096 LOH131096 LYD131096 MHZ131096 MRV131096 NBR131096 NLN131096 NVJ131096 OFF131096 OPB131096 OYX131096 PIT131096 PSP131096 QCL131096 QMH131096 QWD131096 RFZ131096 RPV131096 RZR131096 SJN131096 STJ131096 TDF131096 TNB131096 TWX131096 UGT131096 UQP131096 VAL131096 VKH131096 VUD131096 WDZ131096 WNV131096 WXR131096 M196632 LF196632 VB196632 AEX196632 AOT196632 AYP196632 BIL196632 BSH196632 CCD196632 CLZ196632 CVV196632 DFR196632 DPN196632 DZJ196632 EJF196632 ETB196632 FCX196632 FMT196632 FWP196632 GGL196632 GQH196632 HAD196632 HJZ196632 HTV196632 IDR196632 INN196632 IXJ196632 JHF196632 JRB196632 KAX196632 KKT196632 KUP196632 LEL196632 LOH196632 LYD196632 MHZ196632 MRV196632 NBR196632 NLN196632 NVJ196632 OFF196632 OPB196632 OYX196632 PIT196632 PSP196632 QCL196632 QMH196632 QWD196632 RFZ196632 RPV196632 RZR196632 SJN196632 STJ196632 TDF196632 TNB196632 TWX196632 UGT196632 UQP196632 VAL196632 VKH196632 VUD196632 WDZ196632 WNV196632 WXR196632 M262168 LF262168 VB262168 AEX262168 AOT262168 AYP262168 BIL262168 BSH262168 CCD262168 CLZ262168 CVV262168 DFR262168 DPN262168 DZJ262168 EJF262168 ETB262168 FCX262168 FMT262168 FWP262168 GGL262168 GQH262168 HAD262168 HJZ262168 HTV262168 IDR262168 INN262168 IXJ262168 JHF262168 JRB262168 KAX262168 KKT262168 KUP262168 LEL262168 LOH262168 LYD262168 MHZ262168 MRV262168 NBR262168 NLN262168 NVJ262168 OFF262168 OPB262168 OYX262168 PIT262168 PSP262168 QCL262168 QMH262168 QWD262168 RFZ262168 RPV262168 RZR262168 SJN262168 STJ262168 TDF262168 TNB262168 TWX262168 UGT262168 UQP262168 VAL262168 VKH262168 VUD262168 WDZ262168 WNV262168 WXR262168 M327704 LF327704 VB327704 AEX327704 AOT327704 AYP327704 BIL327704 BSH327704 CCD327704 CLZ327704 CVV327704 DFR327704 DPN327704 DZJ327704 EJF327704 ETB327704 FCX327704 FMT327704 FWP327704 GGL327704 GQH327704 HAD327704 HJZ327704 HTV327704 IDR327704 INN327704 IXJ327704 JHF327704 JRB327704 KAX327704 KKT327704 KUP327704 LEL327704 LOH327704 LYD327704 MHZ327704 MRV327704 NBR327704 NLN327704 NVJ327704 OFF327704 OPB327704 OYX327704 PIT327704 PSP327704 QCL327704 QMH327704 QWD327704 RFZ327704 RPV327704 RZR327704 SJN327704 STJ327704 TDF327704 TNB327704 TWX327704 UGT327704 UQP327704 VAL327704 VKH327704 VUD327704 WDZ327704 WNV327704 WXR327704 M393240 LF393240 VB393240 AEX393240 AOT393240 AYP393240 BIL393240 BSH393240 CCD393240 CLZ393240 CVV393240 DFR393240 DPN393240 DZJ393240 EJF393240 ETB393240 FCX393240 FMT393240 FWP393240 GGL393240 GQH393240 HAD393240 HJZ393240 HTV393240 IDR393240 INN393240 IXJ393240 JHF393240 JRB393240 KAX393240 KKT393240 KUP393240 LEL393240 LOH393240 LYD393240 MHZ393240 MRV393240 NBR393240 NLN393240 NVJ393240 OFF393240 OPB393240 OYX393240 PIT393240 PSP393240 QCL393240 QMH393240 QWD393240 RFZ393240 RPV393240 RZR393240 SJN393240 STJ393240 TDF393240 TNB393240 TWX393240 UGT393240 UQP393240 VAL393240 VKH393240 VUD393240 WDZ393240 WNV393240 WXR393240 M458776 LF458776 VB458776 AEX458776 AOT458776 AYP458776 BIL458776 BSH458776 CCD458776 CLZ458776 CVV458776 DFR458776 DPN458776 DZJ458776 EJF458776 ETB458776 FCX458776 FMT458776 FWP458776 GGL458776 GQH458776 HAD458776 HJZ458776 HTV458776 IDR458776 INN458776 IXJ458776 JHF458776 JRB458776 KAX458776 KKT458776 KUP458776 LEL458776 LOH458776 LYD458776 MHZ458776 MRV458776 NBR458776 NLN458776 NVJ458776 OFF458776 OPB458776 OYX458776 PIT458776 PSP458776 QCL458776 QMH458776 QWD458776 RFZ458776 RPV458776 RZR458776 SJN458776 STJ458776 TDF458776 TNB458776 TWX458776 UGT458776 UQP458776 VAL458776 VKH458776 VUD458776 WDZ458776 WNV458776 WXR458776 M524312 LF524312 VB524312 AEX524312 AOT524312 AYP524312 BIL524312 BSH524312 CCD524312 CLZ524312 CVV524312 DFR524312 DPN524312 DZJ524312 EJF524312 ETB524312 FCX524312 FMT524312 FWP524312 GGL524312 GQH524312 HAD524312 HJZ524312 HTV524312 IDR524312 INN524312 IXJ524312 JHF524312 JRB524312 KAX524312 KKT524312 KUP524312 LEL524312 LOH524312 LYD524312 MHZ524312 MRV524312 NBR524312 NLN524312 NVJ524312 OFF524312 OPB524312 OYX524312 PIT524312 PSP524312 QCL524312 QMH524312 QWD524312 RFZ524312 RPV524312 RZR524312 SJN524312 STJ524312 TDF524312 TNB524312 TWX524312 UGT524312 UQP524312 VAL524312 VKH524312 VUD524312 WDZ524312 WNV524312 WXR524312 M589848 LF589848 VB589848 AEX589848 AOT589848 AYP589848 BIL589848 BSH589848 CCD589848 CLZ589848 CVV589848 DFR589848 DPN589848 DZJ589848 EJF589848 ETB589848 FCX589848 FMT589848 FWP589848 GGL589848 GQH589848 HAD589848 HJZ589848 HTV589848 IDR589848 INN589848 IXJ589848 JHF589848 JRB589848 KAX589848 KKT589848 KUP589848 LEL589848 LOH589848 LYD589848 MHZ589848 MRV589848 NBR589848 NLN589848 NVJ589848 OFF589848 OPB589848 OYX589848 PIT589848 PSP589848 QCL589848 QMH589848 QWD589848 RFZ589848 RPV589848 RZR589848 SJN589848 STJ589848 TDF589848 TNB589848 TWX589848 UGT589848 UQP589848 VAL589848 VKH589848 VUD589848 WDZ589848 WNV589848 WXR589848 M655384 LF655384 VB655384 AEX655384 AOT655384 AYP655384 BIL655384 BSH655384 CCD655384 CLZ655384 CVV655384 DFR655384 DPN655384 DZJ655384 EJF655384 ETB655384 FCX655384 FMT655384 FWP655384 GGL655384 GQH655384 HAD655384 HJZ655384 HTV655384 IDR655384 INN655384 IXJ655384 JHF655384 JRB655384 KAX655384 KKT655384 KUP655384 LEL655384 LOH655384 LYD655384 MHZ655384 MRV655384 NBR655384 NLN655384 NVJ655384 OFF655384 OPB655384 OYX655384 PIT655384 PSP655384 QCL655384 QMH655384 QWD655384 RFZ655384 RPV655384 RZR655384 SJN655384 STJ655384 TDF655384 TNB655384 TWX655384 UGT655384 UQP655384 VAL655384 VKH655384 VUD655384 WDZ655384 WNV655384 WXR655384 M720920 LF720920 VB720920 AEX720920 AOT720920 AYP720920 BIL720920 BSH720920 CCD720920 CLZ720920 CVV720920 DFR720920 DPN720920 DZJ720920 EJF720920 ETB720920 FCX720920 FMT720920 FWP720920 GGL720920 GQH720920 HAD720920 HJZ720920 HTV720920 IDR720920 INN720920 IXJ720920 JHF720920 JRB720920 KAX720920 KKT720920 KUP720920 LEL720920 LOH720920 LYD720920 MHZ720920 MRV720920 NBR720920 NLN720920 NVJ720920 OFF720920 OPB720920 OYX720920 PIT720920 PSP720920 QCL720920 QMH720920 QWD720920 RFZ720920 RPV720920 RZR720920 SJN720920 STJ720920 TDF720920 TNB720920 TWX720920 UGT720920 UQP720920 VAL720920 VKH720920 VUD720920 WDZ720920 WNV720920 WXR720920 M786456 LF786456 VB786456 AEX786456 AOT786456 AYP786456 BIL786456 BSH786456 CCD786456 CLZ786456 CVV786456 DFR786456 DPN786456 DZJ786456 EJF786456 ETB786456 FCX786456 FMT786456 FWP786456 GGL786456 GQH786456 HAD786456 HJZ786456 HTV786456 IDR786456 INN786456 IXJ786456 JHF786456 JRB786456 KAX786456 KKT786456 KUP786456 LEL786456 LOH786456 LYD786456 MHZ786456 MRV786456 NBR786456 NLN786456 NVJ786456 OFF786456 OPB786456 OYX786456 PIT786456 PSP786456 QCL786456 QMH786456 QWD786456 RFZ786456 RPV786456 RZR786456 SJN786456 STJ786456 TDF786456 TNB786456 TWX786456 UGT786456 UQP786456 VAL786456 VKH786456 VUD786456 WDZ786456 WNV786456 WXR786456 M851992 LF851992 VB851992 AEX851992 AOT851992 AYP851992 BIL851992 BSH851992 CCD851992 CLZ851992 CVV851992 DFR851992 DPN851992 DZJ851992 EJF851992 ETB851992 FCX851992 FMT851992 FWP851992 GGL851992 GQH851992 HAD851992 HJZ851992 HTV851992 IDR851992 INN851992 IXJ851992 JHF851992 JRB851992 KAX851992 KKT851992 KUP851992 LEL851992 LOH851992 LYD851992 MHZ851992 MRV851992 NBR851992 NLN851992 NVJ851992 OFF851992 OPB851992 OYX851992 PIT851992 PSP851992 QCL851992 QMH851992 QWD851992 RFZ851992 RPV851992 RZR851992 SJN851992 STJ851992 TDF851992 TNB851992 TWX851992 UGT851992 UQP851992 VAL851992 VKH851992 VUD851992 WDZ851992 WNV851992 WXR851992 M917528 LF917528 VB917528 AEX917528 AOT917528 AYP917528 BIL917528 BSH917528 CCD917528 CLZ917528 CVV917528 DFR917528 DPN917528 DZJ917528 EJF917528 ETB917528 FCX917528 FMT917528 FWP917528 GGL917528 GQH917528 HAD917528 HJZ917528 HTV917528 IDR917528 INN917528 IXJ917528 JHF917528 JRB917528 KAX917528 KKT917528 KUP917528 LEL917528 LOH917528 LYD917528 MHZ917528 MRV917528 NBR917528 NLN917528 NVJ917528 OFF917528 OPB917528 OYX917528 PIT917528 PSP917528 QCL917528 QMH917528 QWD917528 RFZ917528 RPV917528 RZR917528 SJN917528 STJ917528 TDF917528 TNB917528 TWX917528 UGT917528 UQP917528 VAL917528 VKH917528 VUD917528 WDZ917528 WNV917528 WXR917528 M983064 LF983064 VB983064 AEX983064 AOT983064 AYP983064 BIL983064 BSH983064 CCD983064 CLZ983064 CVV983064 DFR983064 DPN983064 DZJ983064 EJF983064 ETB983064 FCX983064 FMT983064 FWP983064 GGL983064 GQH983064 HAD983064 HJZ983064 HTV983064 IDR983064 INN983064 IXJ983064 JHF983064 JRB983064 KAX983064 KKT983064 KUP983064 LEL983064 LOH983064 LYD983064 MHZ983064 MRV983064 NBR983064 NLN983064 NVJ983064 OFF983064 OPB983064 OYX983064 PIT983064 PSP983064 QCL983064 QMH983064 QWD983064 RFZ983064 RPV983064 RZR983064 SJN983064 STJ983064 TDF983064 TNB983064 TWX983064 UGT983064 UQP983064 VAL983064 VKH983064 VUD983064 WDZ983064 WNV983064 WDZ24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LF24 M24 WXR24 WNV24 LF28 VB28 AEX28 AOT28 AYP28 M28 WXR28 WNV28 WDZ28 VUD28 VKH28 VAL28 UQP28 UGT28 TWX28 TNB28 TDF28 STJ28 SJN28 RZR28 RPV28 RFZ28 QWD28 QMH28 QCL28 PSP28 PIT28 OYX28 OPB28 OFF28 NVJ28 NLN28 NBR28 MRV28 MHZ28 LYD28 LOH28 LEL28 KUP28 KKT28 KAX28 JRB28 JHF28 IXJ28 INN28 IDR28 HTV28 HJZ28 HAD28 GQH28 GGL28 FWP28 FMT28 FCX28 ETB28 EJF28 DZJ28 DPN28 DFR28 CVV28 CLZ28 CCD28 BSH28 BIL28">
      <formula1>kind_of_heat_transfer</formula1>
    </dataValidation>
    <dataValidation type="list" allowBlank="1" showInputMessage="1" errorTitle="Ошибка" error="Выберите значение из списка" prompt="Выберите значение из списка" sqref="LH65559:LO65559 VD65559:VK65559 AEZ65559:AFG65559 AOV65559:APC65559 AYR65559:AYY65559 BIN65559:BIU65559 BSJ65559:BSQ65559 CCF65559:CCM65559 CMB65559:CMI65559 CVX65559:CWE65559 DFT65559:DGA65559 DPP65559:DPW65559 DZL65559:DZS65559 EJH65559:EJO65559 ETD65559:ETK65559 FCZ65559:FDG65559 FMV65559:FNC65559 FWR65559:FWY65559 GGN65559:GGU65559 GQJ65559:GQQ65559 HAF65559:HAM65559 HKB65559:HKI65559 HTX65559:HUE65559 IDT65559:IEA65559 INP65559:INW65559 IXL65559:IXS65559 JHH65559:JHO65559 JRD65559:JRK65559 KAZ65559:KBG65559 KKV65559:KLC65559 KUR65559:KUY65559 LEN65559:LEU65559 LOJ65559:LOQ65559 LYF65559:LYM65559 MIB65559:MII65559 MRX65559:MSE65559 NBT65559:NCA65559 NLP65559:NLW65559 NVL65559:NVS65559 OFH65559:OFO65559 OPD65559:OPK65559 OYZ65559:OZG65559 PIV65559:PJC65559 PSR65559:PSY65559 QCN65559:QCU65559 QMJ65559:QMQ65559 QWF65559:QWM65559 RGB65559:RGI65559 RPX65559:RQE65559 RZT65559:SAA65559 SJP65559:SJW65559 STL65559:STS65559 TDH65559:TDO65559 TND65559:TNK65559 TWZ65559:TXG65559 UGV65559:UHC65559 UQR65559:UQY65559 VAN65559:VAU65559 VKJ65559:VKQ65559 VUF65559:VUM65559 WEB65559:WEI65559 WNX65559:WOE65559 WXT65559:WYA65559 LH131095:LO131095 VD131095:VK131095 AEZ131095:AFG131095 AOV131095:APC131095 AYR131095:AYY131095 BIN131095:BIU131095 BSJ131095:BSQ131095 CCF131095:CCM131095 CMB131095:CMI131095 CVX131095:CWE131095 DFT131095:DGA131095 DPP131095:DPW131095 DZL131095:DZS131095 EJH131095:EJO131095 ETD131095:ETK131095 FCZ131095:FDG131095 FMV131095:FNC131095 FWR131095:FWY131095 GGN131095:GGU131095 GQJ131095:GQQ131095 HAF131095:HAM131095 HKB131095:HKI131095 HTX131095:HUE131095 IDT131095:IEA131095 INP131095:INW131095 IXL131095:IXS131095 JHH131095:JHO131095 JRD131095:JRK131095 KAZ131095:KBG131095 KKV131095:KLC131095 KUR131095:KUY131095 LEN131095:LEU131095 LOJ131095:LOQ131095 LYF131095:LYM131095 MIB131095:MII131095 MRX131095:MSE131095 NBT131095:NCA131095 NLP131095:NLW131095 NVL131095:NVS131095 OFH131095:OFO131095 OPD131095:OPK131095 OYZ131095:OZG131095 PIV131095:PJC131095 PSR131095:PSY131095 QCN131095:QCU131095 QMJ131095:QMQ131095 QWF131095:QWM131095 RGB131095:RGI131095 RPX131095:RQE131095 RZT131095:SAA131095 SJP131095:SJW131095 STL131095:STS131095 TDH131095:TDO131095 TND131095:TNK131095 TWZ131095:TXG131095 UGV131095:UHC131095 UQR131095:UQY131095 VAN131095:VAU131095 VKJ131095:VKQ131095 VUF131095:VUM131095 WEB131095:WEI131095 WNX131095:WOE131095 WXT131095:WYA131095 LH196631:LO196631 VD196631:VK196631 AEZ196631:AFG196631 AOV196631:APC196631 AYR196631:AYY196631 BIN196631:BIU196631 BSJ196631:BSQ196631 CCF196631:CCM196631 CMB196631:CMI196631 CVX196631:CWE196631 DFT196631:DGA196631 DPP196631:DPW196631 DZL196631:DZS196631 EJH196631:EJO196631 ETD196631:ETK196631 FCZ196631:FDG196631 FMV196631:FNC196631 FWR196631:FWY196631 GGN196631:GGU196631 GQJ196631:GQQ196631 HAF196631:HAM196631 HKB196631:HKI196631 HTX196631:HUE196631 IDT196631:IEA196631 INP196631:INW196631 IXL196631:IXS196631 JHH196631:JHO196631 JRD196631:JRK196631 KAZ196631:KBG196631 KKV196631:KLC196631 KUR196631:KUY196631 LEN196631:LEU196631 LOJ196631:LOQ196631 LYF196631:LYM196631 MIB196631:MII196631 MRX196631:MSE196631 NBT196631:NCA196631 NLP196631:NLW196631 NVL196631:NVS196631 OFH196631:OFO196631 OPD196631:OPK196631 OYZ196631:OZG196631 PIV196631:PJC196631 PSR196631:PSY196631 QCN196631:QCU196631 QMJ196631:QMQ196631 QWF196631:QWM196631 RGB196631:RGI196631 RPX196631:RQE196631 RZT196631:SAA196631 SJP196631:SJW196631 STL196631:STS196631 TDH196631:TDO196631 TND196631:TNK196631 TWZ196631:TXG196631 UGV196631:UHC196631 UQR196631:UQY196631 VAN196631:VAU196631 VKJ196631:VKQ196631 VUF196631:VUM196631 WEB196631:WEI196631 WNX196631:WOE196631 WXT196631:WYA196631 LH262167:LO262167 VD262167:VK262167 AEZ262167:AFG262167 AOV262167:APC262167 AYR262167:AYY262167 BIN262167:BIU262167 BSJ262167:BSQ262167 CCF262167:CCM262167 CMB262167:CMI262167 CVX262167:CWE262167 DFT262167:DGA262167 DPP262167:DPW262167 DZL262167:DZS262167 EJH262167:EJO262167 ETD262167:ETK262167 FCZ262167:FDG262167 FMV262167:FNC262167 FWR262167:FWY262167 GGN262167:GGU262167 GQJ262167:GQQ262167 HAF262167:HAM262167 HKB262167:HKI262167 HTX262167:HUE262167 IDT262167:IEA262167 INP262167:INW262167 IXL262167:IXS262167 JHH262167:JHO262167 JRD262167:JRK262167 KAZ262167:KBG262167 KKV262167:KLC262167 KUR262167:KUY262167 LEN262167:LEU262167 LOJ262167:LOQ262167 LYF262167:LYM262167 MIB262167:MII262167 MRX262167:MSE262167 NBT262167:NCA262167 NLP262167:NLW262167 NVL262167:NVS262167 OFH262167:OFO262167 OPD262167:OPK262167 OYZ262167:OZG262167 PIV262167:PJC262167 PSR262167:PSY262167 QCN262167:QCU262167 QMJ262167:QMQ262167 QWF262167:QWM262167 RGB262167:RGI262167 RPX262167:RQE262167 RZT262167:SAA262167 SJP262167:SJW262167 STL262167:STS262167 TDH262167:TDO262167 TND262167:TNK262167 TWZ262167:TXG262167 UGV262167:UHC262167 UQR262167:UQY262167 VAN262167:VAU262167 VKJ262167:VKQ262167 VUF262167:VUM262167 WEB262167:WEI262167 WNX262167:WOE262167 WXT262167:WYA262167 LH327703:LO327703 VD327703:VK327703 AEZ327703:AFG327703 AOV327703:APC327703 AYR327703:AYY327703 BIN327703:BIU327703 BSJ327703:BSQ327703 CCF327703:CCM327703 CMB327703:CMI327703 CVX327703:CWE327703 DFT327703:DGA327703 DPP327703:DPW327703 DZL327703:DZS327703 EJH327703:EJO327703 ETD327703:ETK327703 FCZ327703:FDG327703 FMV327703:FNC327703 FWR327703:FWY327703 GGN327703:GGU327703 GQJ327703:GQQ327703 HAF327703:HAM327703 HKB327703:HKI327703 HTX327703:HUE327703 IDT327703:IEA327703 INP327703:INW327703 IXL327703:IXS327703 JHH327703:JHO327703 JRD327703:JRK327703 KAZ327703:KBG327703 KKV327703:KLC327703 KUR327703:KUY327703 LEN327703:LEU327703 LOJ327703:LOQ327703 LYF327703:LYM327703 MIB327703:MII327703 MRX327703:MSE327703 NBT327703:NCA327703 NLP327703:NLW327703 NVL327703:NVS327703 OFH327703:OFO327703 OPD327703:OPK327703 OYZ327703:OZG327703 PIV327703:PJC327703 PSR327703:PSY327703 QCN327703:QCU327703 QMJ327703:QMQ327703 QWF327703:QWM327703 RGB327703:RGI327703 RPX327703:RQE327703 RZT327703:SAA327703 SJP327703:SJW327703 STL327703:STS327703 TDH327703:TDO327703 TND327703:TNK327703 TWZ327703:TXG327703 UGV327703:UHC327703 UQR327703:UQY327703 VAN327703:VAU327703 VKJ327703:VKQ327703 VUF327703:VUM327703 WEB327703:WEI327703 WNX327703:WOE327703 WXT327703:WYA327703 LH393239:LO393239 VD393239:VK393239 AEZ393239:AFG393239 AOV393239:APC393239 AYR393239:AYY393239 BIN393239:BIU393239 BSJ393239:BSQ393239 CCF393239:CCM393239 CMB393239:CMI393239 CVX393239:CWE393239 DFT393239:DGA393239 DPP393239:DPW393239 DZL393239:DZS393239 EJH393239:EJO393239 ETD393239:ETK393239 FCZ393239:FDG393239 FMV393239:FNC393239 FWR393239:FWY393239 GGN393239:GGU393239 GQJ393239:GQQ393239 HAF393239:HAM393239 HKB393239:HKI393239 HTX393239:HUE393239 IDT393239:IEA393239 INP393239:INW393239 IXL393239:IXS393239 JHH393239:JHO393239 JRD393239:JRK393239 KAZ393239:KBG393239 KKV393239:KLC393239 KUR393239:KUY393239 LEN393239:LEU393239 LOJ393239:LOQ393239 LYF393239:LYM393239 MIB393239:MII393239 MRX393239:MSE393239 NBT393239:NCA393239 NLP393239:NLW393239 NVL393239:NVS393239 OFH393239:OFO393239 OPD393239:OPK393239 OYZ393239:OZG393239 PIV393239:PJC393239 PSR393239:PSY393239 QCN393239:QCU393239 QMJ393239:QMQ393239 QWF393239:QWM393239 RGB393239:RGI393239 RPX393239:RQE393239 RZT393239:SAA393239 SJP393239:SJW393239 STL393239:STS393239 TDH393239:TDO393239 TND393239:TNK393239 TWZ393239:TXG393239 UGV393239:UHC393239 UQR393239:UQY393239 VAN393239:VAU393239 VKJ393239:VKQ393239 VUF393239:VUM393239 WEB393239:WEI393239 WNX393239:WOE393239 WXT393239:WYA393239 LH458775:LO458775 VD458775:VK458775 AEZ458775:AFG458775 AOV458775:APC458775 AYR458775:AYY458775 BIN458775:BIU458775 BSJ458775:BSQ458775 CCF458775:CCM458775 CMB458775:CMI458775 CVX458775:CWE458775 DFT458775:DGA458775 DPP458775:DPW458775 DZL458775:DZS458775 EJH458775:EJO458775 ETD458775:ETK458775 FCZ458775:FDG458775 FMV458775:FNC458775 FWR458775:FWY458775 GGN458775:GGU458775 GQJ458775:GQQ458775 HAF458775:HAM458775 HKB458775:HKI458775 HTX458775:HUE458775 IDT458775:IEA458775 INP458775:INW458775 IXL458775:IXS458775 JHH458775:JHO458775 JRD458775:JRK458775 KAZ458775:KBG458775 KKV458775:KLC458775 KUR458775:KUY458775 LEN458775:LEU458775 LOJ458775:LOQ458775 LYF458775:LYM458775 MIB458775:MII458775 MRX458775:MSE458775 NBT458775:NCA458775 NLP458775:NLW458775 NVL458775:NVS458775 OFH458775:OFO458775 OPD458775:OPK458775 OYZ458775:OZG458775 PIV458775:PJC458775 PSR458775:PSY458775 QCN458775:QCU458775 QMJ458775:QMQ458775 QWF458775:QWM458775 RGB458775:RGI458775 RPX458775:RQE458775 RZT458775:SAA458775 SJP458775:SJW458775 STL458775:STS458775 TDH458775:TDO458775 TND458775:TNK458775 TWZ458775:TXG458775 UGV458775:UHC458775 UQR458775:UQY458775 VAN458775:VAU458775 VKJ458775:VKQ458775 VUF458775:VUM458775 WEB458775:WEI458775 WNX458775:WOE458775 WXT458775:WYA458775 LH524311:LO524311 VD524311:VK524311 AEZ524311:AFG524311 AOV524311:APC524311 AYR524311:AYY524311 BIN524311:BIU524311 BSJ524311:BSQ524311 CCF524311:CCM524311 CMB524311:CMI524311 CVX524311:CWE524311 DFT524311:DGA524311 DPP524311:DPW524311 DZL524311:DZS524311 EJH524311:EJO524311 ETD524311:ETK524311 FCZ524311:FDG524311 FMV524311:FNC524311 FWR524311:FWY524311 GGN524311:GGU524311 GQJ524311:GQQ524311 HAF524311:HAM524311 HKB524311:HKI524311 HTX524311:HUE524311 IDT524311:IEA524311 INP524311:INW524311 IXL524311:IXS524311 JHH524311:JHO524311 JRD524311:JRK524311 KAZ524311:KBG524311 KKV524311:KLC524311 KUR524311:KUY524311 LEN524311:LEU524311 LOJ524311:LOQ524311 LYF524311:LYM524311 MIB524311:MII524311 MRX524311:MSE524311 NBT524311:NCA524311 NLP524311:NLW524311 NVL524311:NVS524311 OFH524311:OFO524311 OPD524311:OPK524311 OYZ524311:OZG524311 PIV524311:PJC524311 PSR524311:PSY524311 QCN524311:QCU524311 QMJ524311:QMQ524311 QWF524311:QWM524311 RGB524311:RGI524311 RPX524311:RQE524311 RZT524311:SAA524311 SJP524311:SJW524311 STL524311:STS524311 TDH524311:TDO524311 TND524311:TNK524311 TWZ524311:TXG524311 UGV524311:UHC524311 UQR524311:UQY524311 VAN524311:VAU524311 VKJ524311:VKQ524311 VUF524311:VUM524311 WEB524311:WEI524311 WNX524311:WOE524311 WXT524311:WYA524311 LH589847:LO589847 VD589847:VK589847 AEZ589847:AFG589847 AOV589847:APC589847 AYR589847:AYY589847 BIN589847:BIU589847 BSJ589847:BSQ589847 CCF589847:CCM589847 CMB589847:CMI589847 CVX589847:CWE589847 DFT589847:DGA589847 DPP589847:DPW589847 DZL589847:DZS589847 EJH589847:EJO589847 ETD589847:ETK589847 FCZ589847:FDG589847 FMV589847:FNC589847 FWR589847:FWY589847 GGN589847:GGU589847 GQJ589847:GQQ589847 HAF589847:HAM589847 HKB589847:HKI589847 HTX589847:HUE589847 IDT589847:IEA589847 INP589847:INW589847 IXL589847:IXS589847 JHH589847:JHO589847 JRD589847:JRK589847 KAZ589847:KBG589847 KKV589847:KLC589847 KUR589847:KUY589847 LEN589847:LEU589847 LOJ589847:LOQ589847 LYF589847:LYM589847 MIB589847:MII589847 MRX589847:MSE589847 NBT589847:NCA589847 NLP589847:NLW589847 NVL589847:NVS589847 OFH589847:OFO589847 OPD589847:OPK589847 OYZ589847:OZG589847 PIV589847:PJC589847 PSR589847:PSY589847 QCN589847:QCU589847 QMJ589847:QMQ589847 QWF589847:QWM589847 RGB589847:RGI589847 RPX589847:RQE589847 RZT589847:SAA589847 SJP589847:SJW589847 STL589847:STS589847 TDH589847:TDO589847 TND589847:TNK589847 TWZ589847:TXG589847 UGV589847:UHC589847 UQR589847:UQY589847 VAN589847:VAU589847 VKJ589847:VKQ589847 VUF589847:VUM589847 WEB589847:WEI589847 WNX589847:WOE589847 WXT589847:WYA589847 LH655383:LO655383 VD655383:VK655383 AEZ655383:AFG655383 AOV655383:APC655383 AYR655383:AYY655383 BIN655383:BIU655383 BSJ655383:BSQ655383 CCF655383:CCM655383 CMB655383:CMI655383 CVX655383:CWE655383 DFT655383:DGA655383 DPP655383:DPW655383 DZL655383:DZS655383 EJH655383:EJO655383 ETD655383:ETK655383 FCZ655383:FDG655383 FMV655383:FNC655383 FWR655383:FWY655383 GGN655383:GGU655383 GQJ655383:GQQ655383 HAF655383:HAM655383 HKB655383:HKI655383 HTX655383:HUE655383 IDT655383:IEA655383 INP655383:INW655383 IXL655383:IXS655383 JHH655383:JHO655383 JRD655383:JRK655383 KAZ655383:KBG655383 KKV655383:KLC655383 KUR655383:KUY655383 LEN655383:LEU655383 LOJ655383:LOQ655383 LYF655383:LYM655383 MIB655383:MII655383 MRX655383:MSE655383 NBT655383:NCA655383 NLP655383:NLW655383 NVL655383:NVS655383 OFH655383:OFO655383 OPD655383:OPK655383 OYZ655383:OZG655383 PIV655383:PJC655383 PSR655383:PSY655383 QCN655383:QCU655383 QMJ655383:QMQ655383 QWF655383:QWM655383 RGB655383:RGI655383 RPX655383:RQE655383 RZT655383:SAA655383 SJP655383:SJW655383 STL655383:STS655383 TDH655383:TDO655383 TND655383:TNK655383 TWZ655383:TXG655383 UGV655383:UHC655383 UQR655383:UQY655383 VAN655383:VAU655383 VKJ655383:VKQ655383 VUF655383:VUM655383 WEB655383:WEI655383 WNX655383:WOE655383 WXT655383:WYA655383 LH720919:LO720919 VD720919:VK720919 AEZ720919:AFG720919 AOV720919:APC720919 AYR720919:AYY720919 BIN720919:BIU720919 BSJ720919:BSQ720919 CCF720919:CCM720919 CMB720919:CMI720919 CVX720919:CWE720919 DFT720919:DGA720919 DPP720919:DPW720919 DZL720919:DZS720919 EJH720919:EJO720919 ETD720919:ETK720919 FCZ720919:FDG720919 FMV720919:FNC720919 FWR720919:FWY720919 GGN720919:GGU720919 GQJ720919:GQQ720919 HAF720919:HAM720919 HKB720919:HKI720919 HTX720919:HUE720919 IDT720919:IEA720919 INP720919:INW720919 IXL720919:IXS720919 JHH720919:JHO720919 JRD720919:JRK720919 KAZ720919:KBG720919 KKV720919:KLC720919 KUR720919:KUY720919 LEN720919:LEU720919 LOJ720919:LOQ720919 LYF720919:LYM720919 MIB720919:MII720919 MRX720919:MSE720919 NBT720919:NCA720919 NLP720919:NLW720919 NVL720919:NVS720919 OFH720919:OFO720919 OPD720919:OPK720919 OYZ720919:OZG720919 PIV720919:PJC720919 PSR720919:PSY720919 QCN720919:QCU720919 QMJ720919:QMQ720919 QWF720919:QWM720919 RGB720919:RGI720919 RPX720919:RQE720919 RZT720919:SAA720919 SJP720919:SJW720919 STL720919:STS720919 TDH720919:TDO720919 TND720919:TNK720919 TWZ720919:TXG720919 UGV720919:UHC720919 UQR720919:UQY720919 VAN720919:VAU720919 VKJ720919:VKQ720919 VUF720919:VUM720919 WEB720919:WEI720919 WNX720919:WOE720919 WXT720919:WYA720919 LH786455:LO786455 VD786455:VK786455 AEZ786455:AFG786455 AOV786455:APC786455 AYR786455:AYY786455 BIN786455:BIU786455 BSJ786455:BSQ786455 CCF786455:CCM786455 CMB786455:CMI786455 CVX786455:CWE786455 DFT786455:DGA786455 DPP786455:DPW786455 DZL786455:DZS786455 EJH786455:EJO786455 ETD786455:ETK786455 FCZ786455:FDG786455 FMV786455:FNC786455 FWR786455:FWY786455 GGN786455:GGU786455 GQJ786455:GQQ786455 HAF786455:HAM786455 HKB786455:HKI786455 HTX786455:HUE786455 IDT786455:IEA786455 INP786455:INW786455 IXL786455:IXS786455 JHH786455:JHO786455 JRD786455:JRK786455 KAZ786455:KBG786455 KKV786455:KLC786455 KUR786455:KUY786455 LEN786455:LEU786455 LOJ786455:LOQ786455 LYF786455:LYM786455 MIB786455:MII786455 MRX786455:MSE786455 NBT786455:NCA786455 NLP786455:NLW786455 NVL786455:NVS786455 OFH786455:OFO786455 OPD786455:OPK786455 OYZ786455:OZG786455 PIV786455:PJC786455 PSR786455:PSY786455 QCN786455:QCU786455 QMJ786455:QMQ786455 QWF786455:QWM786455 RGB786455:RGI786455 RPX786455:RQE786455 RZT786455:SAA786455 SJP786455:SJW786455 STL786455:STS786455 TDH786455:TDO786455 TND786455:TNK786455 TWZ786455:TXG786455 UGV786455:UHC786455 UQR786455:UQY786455 VAN786455:VAU786455 VKJ786455:VKQ786455 VUF786455:VUM786455 WEB786455:WEI786455 WNX786455:WOE786455 WXT786455:WYA786455 LH851991:LO851991 VD851991:VK851991 AEZ851991:AFG851991 AOV851991:APC851991 AYR851991:AYY851991 BIN851991:BIU851991 BSJ851991:BSQ851991 CCF851991:CCM851991 CMB851991:CMI851991 CVX851991:CWE851991 DFT851991:DGA851991 DPP851991:DPW851991 DZL851991:DZS851991 EJH851991:EJO851991 ETD851991:ETK851991 FCZ851991:FDG851991 FMV851991:FNC851991 FWR851991:FWY851991 GGN851991:GGU851991 GQJ851991:GQQ851991 HAF851991:HAM851991 HKB851991:HKI851991 HTX851991:HUE851991 IDT851991:IEA851991 INP851991:INW851991 IXL851991:IXS851991 JHH851991:JHO851991 JRD851991:JRK851991 KAZ851991:KBG851991 KKV851991:KLC851991 KUR851991:KUY851991 LEN851991:LEU851991 LOJ851991:LOQ851991 LYF851991:LYM851991 MIB851991:MII851991 MRX851991:MSE851991 NBT851991:NCA851991 NLP851991:NLW851991 NVL851991:NVS851991 OFH851991:OFO851991 OPD851991:OPK851991 OYZ851991:OZG851991 PIV851991:PJC851991 PSR851991:PSY851991 QCN851991:QCU851991 QMJ851991:QMQ851991 QWF851991:QWM851991 RGB851991:RGI851991 RPX851991:RQE851991 RZT851991:SAA851991 SJP851991:SJW851991 STL851991:STS851991 TDH851991:TDO851991 TND851991:TNK851991 TWZ851991:TXG851991 UGV851991:UHC851991 UQR851991:UQY851991 VAN851991:VAU851991 VKJ851991:VKQ851991 VUF851991:VUM851991 WEB851991:WEI851991 WNX851991:WOE851991 WXT851991:WYA851991 LH917527:LO917527 VD917527:VK917527 AEZ917527:AFG917527 AOV917527:APC917527 AYR917527:AYY917527 BIN917527:BIU917527 BSJ917527:BSQ917527 CCF917527:CCM917527 CMB917527:CMI917527 CVX917527:CWE917527 DFT917527:DGA917527 DPP917527:DPW917527 DZL917527:DZS917527 EJH917527:EJO917527 ETD917527:ETK917527 FCZ917527:FDG917527 FMV917527:FNC917527 FWR917527:FWY917527 GGN917527:GGU917527 GQJ917527:GQQ917527 HAF917527:HAM917527 HKB917527:HKI917527 HTX917527:HUE917527 IDT917527:IEA917527 INP917527:INW917527 IXL917527:IXS917527 JHH917527:JHO917527 JRD917527:JRK917527 KAZ917527:KBG917527 KKV917527:KLC917527 KUR917527:KUY917527 LEN917527:LEU917527 LOJ917527:LOQ917527 LYF917527:LYM917527 MIB917527:MII917527 MRX917527:MSE917527 NBT917527:NCA917527 NLP917527:NLW917527 NVL917527:NVS917527 OFH917527:OFO917527 OPD917527:OPK917527 OYZ917527:OZG917527 PIV917527:PJC917527 PSR917527:PSY917527 QCN917527:QCU917527 QMJ917527:QMQ917527 QWF917527:QWM917527 RGB917527:RGI917527 RPX917527:RQE917527 RZT917527:SAA917527 SJP917527:SJW917527 STL917527:STS917527 TDH917527:TDO917527 TND917527:TNK917527 TWZ917527:TXG917527 UGV917527:UHC917527 UQR917527:UQY917527 VAN917527:VAU917527 VKJ917527:VKQ917527 VUF917527:VUM917527 WEB917527:WEI917527 WNX917527:WOE917527 WXT917527:WYA917527 WXT983063:WYA983063 LH983063:LO983063 VD983063:VK983063 AEZ983063:AFG983063 AOV983063:APC983063 AYR983063:AYY983063 BIN983063:BIU983063 BSJ983063:BSQ983063 CCF983063:CCM983063 CMB983063:CMI983063 CVX983063:CWE983063 DFT983063:DGA983063 DPP983063:DPW983063 DZL983063:DZS983063 EJH983063:EJO983063 ETD983063:ETK983063 FCZ983063:FDG983063 FMV983063:FNC983063 FWR983063:FWY983063 GGN983063:GGU983063 GQJ983063:GQQ983063 HAF983063:HAM983063 HKB983063:HKI983063 HTX983063:HUE983063 IDT983063:IEA983063 INP983063:INW983063 IXL983063:IXS983063 JHH983063:JHO983063 JRD983063:JRK983063 KAZ983063:KBG983063 KKV983063:KLC983063 KUR983063:KUY983063 LEN983063:LEU983063 LOJ983063:LOQ983063 LYF983063:LYM983063 MIB983063:MII983063 MRX983063:MSE983063 NBT983063:NCA983063 NLP983063:NLW983063 NVL983063:NVS983063 OFH983063:OFO983063 OPD983063:OPK983063 OYZ983063:OZG983063 PIV983063:PJC983063 PSR983063:PSY983063 QCN983063:QCU983063 QMJ983063:QMQ983063 QWF983063:QWM983063 RGB983063:RGI983063 RPX983063:RQE983063 RZT983063:SAA983063 SJP983063:SJW983063 STL983063:STS983063 TDH983063:TDO983063 TND983063:TNK983063 TWZ983063:TXG983063 UGV983063:UHC983063 UQR983063:UQY983063 VAN983063:VAU983063 VKJ983063:VKQ983063 VUF983063:VUM983063 WEB983063:WEI983063 WNX983063:WOE983063 WXT23:WYA23 LH23:LO23 VD23:VK23 AEZ23:AFG23 AOV23:APC23 AYR23:AYY23 BIN23:BIU23 BSJ23:BSQ23 CCF23:CCM23 CMB23:CMI23 CVX23:CWE23 DFT23:DGA23 DPP23:DPW23 DZL23:DZS23 EJH23:EJO23 ETD23:ETK23 FCZ23:FDG23 FMV23:FNC23 FWR23:FWY23 GGN23:GGU23 GQJ23:GQQ23 HAF23:HAM23 HKB23:HKI23 HTX23:HUE23 IDT23:IEA23 INP23:INW23 IXL23:IXS23 JHH23:JHO23 JRD23:JRK23 KAZ23:KBG23 KKV23:KLC23 KUR23:KUY23 LEN23:LEU23 LOJ23:LOQ23 LYF23:LYM23 MIB23:MII23 MRX23:MSE23 NBT23:NCA23 NLP23:NLW23 NVL23:NVS23 OFH23:OFO23 OPD23:OPK23 OYZ23:OZG23 PIV23:PJC23 PSR23:PSY23 QCN23:QCU23 QMJ23:QMQ23 QWF23:QWM23 RGB23:RGI23 RPX23:RQE23 RZT23:SAA23 SJP23:SJW23 STL23:STS23 TDH23:TDO23 TND23:TNK23 TWZ23:TXG23 UGV23:UHC23 UQR23:UQY23 VAN23:VAU23 VKJ23:VKQ23 VUF23:VUM23 WEB23:WEI23 WNX23:WOE23 TWZ27:TXG27 WEB27:WEI27 VUF27:VUM27 VAN27:VAU27 VKJ27:VKQ27 UGV27:UHC27 WXT27:WYA27 WNX27:WOE27 UQR27:UQY27 LH27:LO27 VD27:VK27 AEZ27:AFG27 AOV27:APC27 AYR27:AYY27 BIN27:BIU27 BSJ27:BSQ27 CCF27:CCM27 CMB27:CMI27 CVX27:CWE27 DFT27:DGA27 DPP27:DPW27 DZL27:DZS27 EJH27:EJO27 ETD27:ETK27 FCZ27:FDG27 FMV27:FNC27 FWR27:FWY27 GGN27:GGU27 GQJ27:GQQ27 HAF27:HAM27 HKB27:HKI27 HTX27:HUE27 IDT27:IEA27 INP27:INW27 IXL27:IXS27 JHH27:JHO27 JRD27:JRK27 KAZ27:KBG27 KKV27:KLC27 KUR27:KUY27 LEN27:LEU27 LOJ27:LOQ27 LYF27:LYM27 MIB27:MII27 MRX27:MSE27 NBT27:NCA27 NLP27:NLW27 NVL27:NVS27 OFH27:OFO27 OPD27:OPK27 OYZ27:OZG27 PIV27:PJC27 PSR27:PSY27 QCN27:QCU27 QMJ27:QMQ27 QWF27:QWM27 RGB27:RGI27 RPX27:RQE27 RZT27:SAA27 SJP27:SJW27 STL27:STS27 TDH27:TDO27 TND27:TNK27 O917527:BS917527 O851991:BS851991 O786455:BS786455 O720919:BS720919 O655383:BS655383 O589847:BS589847 O524311:BS524311 O458775:BS458775 O393239:BS393239 O327703:BS327703 O262167:BS262167 O196631:BS196631 O131095:BS131095 O65559:BS65559 O983063:BS983063">
      <formula1>kind_of_cons</formula1>
    </dataValidation>
    <dataValidation type="textLength" operator="lessThanOrEqual" allowBlank="1" showInputMessage="1" showErrorMessage="1" errorTitle="Ошибка" error="Допускается ввод не более 900 символов!" sqref="WYB983058:WYB983065 WOF983058:WOF983065 BT65554:BT65561 LP65554:LP65561 VL65554:VL65561 AFH65554:AFH65561 APD65554:APD65561 AYZ65554:AYZ65561 BIV65554:BIV65561 BSR65554:BSR65561 CCN65554:CCN65561 CMJ65554:CMJ65561 CWF65554:CWF65561 DGB65554:DGB65561 DPX65554:DPX65561 DZT65554:DZT65561 EJP65554:EJP65561 ETL65554:ETL65561 FDH65554:FDH65561 FND65554:FND65561 FWZ65554:FWZ65561 GGV65554:GGV65561 GQR65554:GQR65561 HAN65554:HAN65561 HKJ65554:HKJ65561 HUF65554:HUF65561 IEB65554:IEB65561 INX65554:INX65561 IXT65554:IXT65561 JHP65554:JHP65561 JRL65554:JRL65561 KBH65554:KBH65561 KLD65554:KLD65561 KUZ65554:KUZ65561 LEV65554:LEV65561 LOR65554:LOR65561 LYN65554:LYN65561 MIJ65554:MIJ65561 MSF65554:MSF65561 NCB65554:NCB65561 NLX65554:NLX65561 NVT65554:NVT65561 OFP65554:OFP65561 OPL65554:OPL65561 OZH65554:OZH65561 PJD65554:PJD65561 PSZ65554:PSZ65561 QCV65554:QCV65561 QMR65554:QMR65561 QWN65554:QWN65561 RGJ65554:RGJ65561 RQF65554:RQF65561 SAB65554:SAB65561 SJX65554:SJX65561 STT65554:STT65561 TDP65554:TDP65561 TNL65554:TNL65561 TXH65554:TXH65561 UHD65554:UHD65561 UQZ65554:UQZ65561 VAV65554:VAV65561 VKR65554:VKR65561 VUN65554:VUN65561 WEJ65554:WEJ65561 WOF65554:WOF65561 WYB65554:WYB65561 BT131090:BT131097 LP131090:LP131097 VL131090:VL131097 AFH131090:AFH131097 APD131090:APD131097 AYZ131090:AYZ131097 BIV131090:BIV131097 BSR131090:BSR131097 CCN131090:CCN131097 CMJ131090:CMJ131097 CWF131090:CWF131097 DGB131090:DGB131097 DPX131090:DPX131097 DZT131090:DZT131097 EJP131090:EJP131097 ETL131090:ETL131097 FDH131090:FDH131097 FND131090:FND131097 FWZ131090:FWZ131097 GGV131090:GGV131097 GQR131090:GQR131097 HAN131090:HAN131097 HKJ131090:HKJ131097 HUF131090:HUF131097 IEB131090:IEB131097 INX131090:INX131097 IXT131090:IXT131097 JHP131090:JHP131097 JRL131090:JRL131097 KBH131090:KBH131097 KLD131090:KLD131097 KUZ131090:KUZ131097 LEV131090:LEV131097 LOR131090:LOR131097 LYN131090:LYN131097 MIJ131090:MIJ131097 MSF131090:MSF131097 NCB131090:NCB131097 NLX131090:NLX131097 NVT131090:NVT131097 OFP131090:OFP131097 OPL131090:OPL131097 OZH131090:OZH131097 PJD131090:PJD131097 PSZ131090:PSZ131097 QCV131090:QCV131097 QMR131090:QMR131097 QWN131090:QWN131097 RGJ131090:RGJ131097 RQF131090:RQF131097 SAB131090:SAB131097 SJX131090:SJX131097 STT131090:STT131097 TDP131090:TDP131097 TNL131090:TNL131097 TXH131090:TXH131097 UHD131090:UHD131097 UQZ131090:UQZ131097 VAV131090:VAV131097 VKR131090:VKR131097 VUN131090:VUN131097 WEJ131090:WEJ131097 WOF131090:WOF131097 WYB131090:WYB131097 BT196626:BT196633 LP196626:LP196633 VL196626:VL196633 AFH196626:AFH196633 APD196626:APD196633 AYZ196626:AYZ196633 BIV196626:BIV196633 BSR196626:BSR196633 CCN196626:CCN196633 CMJ196626:CMJ196633 CWF196626:CWF196633 DGB196626:DGB196633 DPX196626:DPX196633 DZT196626:DZT196633 EJP196626:EJP196633 ETL196626:ETL196633 FDH196626:FDH196633 FND196626:FND196633 FWZ196626:FWZ196633 GGV196626:GGV196633 GQR196626:GQR196633 HAN196626:HAN196633 HKJ196626:HKJ196633 HUF196626:HUF196633 IEB196626:IEB196633 INX196626:INX196633 IXT196626:IXT196633 JHP196626:JHP196633 JRL196626:JRL196633 KBH196626:KBH196633 KLD196626:KLD196633 KUZ196626:KUZ196633 LEV196626:LEV196633 LOR196626:LOR196633 LYN196626:LYN196633 MIJ196626:MIJ196633 MSF196626:MSF196633 NCB196626:NCB196633 NLX196626:NLX196633 NVT196626:NVT196633 OFP196626:OFP196633 OPL196626:OPL196633 OZH196626:OZH196633 PJD196626:PJD196633 PSZ196626:PSZ196633 QCV196626:QCV196633 QMR196626:QMR196633 QWN196626:QWN196633 RGJ196626:RGJ196633 RQF196626:RQF196633 SAB196626:SAB196633 SJX196626:SJX196633 STT196626:STT196633 TDP196626:TDP196633 TNL196626:TNL196633 TXH196626:TXH196633 UHD196626:UHD196633 UQZ196626:UQZ196633 VAV196626:VAV196633 VKR196626:VKR196633 VUN196626:VUN196633 WEJ196626:WEJ196633 WOF196626:WOF196633 WYB196626:WYB196633 BT262162:BT262169 LP262162:LP262169 VL262162:VL262169 AFH262162:AFH262169 APD262162:APD262169 AYZ262162:AYZ262169 BIV262162:BIV262169 BSR262162:BSR262169 CCN262162:CCN262169 CMJ262162:CMJ262169 CWF262162:CWF262169 DGB262162:DGB262169 DPX262162:DPX262169 DZT262162:DZT262169 EJP262162:EJP262169 ETL262162:ETL262169 FDH262162:FDH262169 FND262162:FND262169 FWZ262162:FWZ262169 GGV262162:GGV262169 GQR262162:GQR262169 HAN262162:HAN262169 HKJ262162:HKJ262169 HUF262162:HUF262169 IEB262162:IEB262169 INX262162:INX262169 IXT262162:IXT262169 JHP262162:JHP262169 JRL262162:JRL262169 KBH262162:KBH262169 KLD262162:KLD262169 KUZ262162:KUZ262169 LEV262162:LEV262169 LOR262162:LOR262169 LYN262162:LYN262169 MIJ262162:MIJ262169 MSF262162:MSF262169 NCB262162:NCB262169 NLX262162:NLX262169 NVT262162:NVT262169 OFP262162:OFP262169 OPL262162:OPL262169 OZH262162:OZH262169 PJD262162:PJD262169 PSZ262162:PSZ262169 QCV262162:QCV262169 QMR262162:QMR262169 QWN262162:QWN262169 RGJ262162:RGJ262169 RQF262162:RQF262169 SAB262162:SAB262169 SJX262162:SJX262169 STT262162:STT262169 TDP262162:TDP262169 TNL262162:TNL262169 TXH262162:TXH262169 UHD262162:UHD262169 UQZ262162:UQZ262169 VAV262162:VAV262169 VKR262162:VKR262169 VUN262162:VUN262169 WEJ262162:WEJ262169 WOF262162:WOF262169 WYB262162:WYB262169 BT327698:BT327705 LP327698:LP327705 VL327698:VL327705 AFH327698:AFH327705 APD327698:APD327705 AYZ327698:AYZ327705 BIV327698:BIV327705 BSR327698:BSR327705 CCN327698:CCN327705 CMJ327698:CMJ327705 CWF327698:CWF327705 DGB327698:DGB327705 DPX327698:DPX327705 DZT327698:DZT327705 EJP327698:EJP327705 ETL327698:ETL327705 FDH327698:FDH327705 FND327698:FND327705 FWZ327698:FWZ327705 GGV327698:GGV327705 GQR327698:GQR327705 HAN327698:HAN327705 HKJ327698:HKJ327705 HUF327698:HUF327705 IEB327698:IEB327705 INX327698:INX327705 IXT327698:IXT327705 JHP327698:JHP327705 JRL327698:JRL327705 KBH327698:KBH327705 KLD327698:KLD327705 KUZ327698:KUZ327705 LEV327698:LEV327705 LOR327698:LOR327705 LYN327698:LYN327705 MIJ327698:MIJ327705 MSF327698:MSF327705 NCB327698:NCB327705 NLX327698:NLX327705 NVT327698:NVT327705 OFP327698:OFP327705 OPL327698:OPL327705 OZH327698:OZH327705 PJD327698:PJD327705 PSZ327698:PSZ327705 QCV327698:QCV327705 QMR327698:QMR327705 QWN327698:QWN327705 RGJ327698:RGJ327705 RQF327698:RQF327705 SAB327698:SAB327705 SJX327698:SJX327705 STT327698:STT327705 TDP327698:TDP327705 TNL327698:TNL327705 TXH327698:TXH327705 UHD327698:UHD327705 UQZ327698:UQZ327705 VAV327698:VAV327705 VKR327698:VKR327705 VUN327698:VUN327705 WEJ327698:WEJ327705 WOF327698:WOF327705 WYB327698:WYB327705 BT393234:BT393241 LP393234:LP393241 VL393234:VL393241 AFH393234:AFH393241 APD393234:APD393241 AYZ393234:AYZ393241 BIV393234:BIV393241 BSR393234:BSR393241 CCN393234:CCN393241 CMJ393234:CMJ393241 CWF393234:CWF393241 DGB393234:DGB393241 DPX393234:DPX393241 DZT393234:DZT393241 EJP393234:EJP393241 ETL393234:ETL393241 FDH393234:FDH393241 FND393234:FND393241 FWZ393234:FWZ393241 GGV393234:GGV393241 GQR393234:GQR393241 HAN393234:HAN393241 HKJ393234:HKJ393241 HUF393234:HUF393241 IEB393234:IEB393241 INX393234:INX393241 IXT393234:IXT393241 JHP393234:JHP393241 JRL393234:JRL393241 KBH393234:KBH393241 KLD393234:KLD393241 KUZ393234:KUZ393241 LEV393234:LEV393241 LOR393234:LOR393241 LYN393234:LYN393241 MIJ393234:MIJ393241 MSF393234:MSF393241 NCB393234:NCB393241 NLX393234:NLX393241 NVT393234:NVT393241 OFP393234:OFP393241 OPL393234:OPL393241 OZH393234:OZH393241 PJD393234:PJD393241 PSZ393234:PSZ393241 QCV393234:QCV393241 QMR393234:QMR393241 QWN393234:QWN393241 RGJ393234:RGJ393241 RQF393234:RQF393241 SAB393234:SAB393241 SJX393234:SJX393241 STT393234:STT393241 TDP393234:TDP393241 TNL393234:TNL393241 TXH393234:TXH393241 UHD393234:UHD393241 UQZ393234:UQZ393241 VAV393234:VAV393241 VKR393234:VKR393241 VUN393234:VUN393241 WEJ393234:WEJ393241 WOF393234:WOF393241 WYB393234:WYB393241 BT458770:BT458777 LP458770:LP458777 VL458770:VL458777 AFH458770:AFH458777 APD458770:APD458777 AYZ458770:AYZ458777 BIV458770:BIV458777 BSR458770:BSR458777 CCN458770:CCN458777 CMJ458770:CMJ458777 CWF458770:CWF458777 DGB458770:DGB458777 DPX458770:DPX458777 DZT458770:DZT458777 EJP458770:EJP458777 ETL458770:ETL458777 FDH458770:FDH458777 FND458770:FND458777 FWZ458770:FWZ458777 GGV458770:GGV458777 GQR458770:GQR458777 HAN458770:HAN458777 HKJ458770:HKJ458777 HUF458770:HUF458777 IEB458770:IEB458777 INX458770:INX458777 IXT458770:IXT458777 JHP458770:JHP458777 JRL458770:JRL458777 KBH458770:KBH458777 KLD458770:KLD458777 KUZ458770:KUZ458777 LEV458770:LEV458777 LOR458770:LOR458777 LYN458770:LYN458777 MIJ458770:MIJ458777 MSF458770:MSF458777 NCB458770:NCB458777 NLX458770:NLX458777 NVT458770:NVT458777 OFP458770:OFP458777 OPL458770:OPL458777 OZH458770:OZH458777 PJD458770:PJD458777 PSZ458770:PSZ458777 QCV458770:QCV458777 QMR458770:QMR458777 QWN458770:QWN458777 RGJ458770:RGJ458777 RQF458770:RQF458777 SAB458770:SAB458777 SJX458770:SJX458777 STT458770:STT458777 TDP458770:TDP458777 TNL458770:TNL458777 TXH458770:TXH458777 UHD458770:UHD458777 UQZ458770:UQZ458777 VAV458770:VAV458777 VKR458770:VKR458777 VUN458770:VUN458777 WEJ458770:WEJ458777 WOF458770:WOF458777 WYB458770:WYB458777 BT524306:BT524313 LP524306:LP524313 VL524306:VL524313 AFH524306:AFH524313 APD524306:APD524313 AYZ524306:AYZ524313 BIV524306:BIV524313 BSR524306:BSR524313 CCN524306:CCN524313 CMJ524306:CMJ524313 CWF524306:CWF524313 DGB524306:DGB524313 DPX524306:DPX524313 DZT524306:DZT524313 EJP524306:EJP524313 ETL524306:ETL524313 FDH524306:FDH524313 FND524306:FND524313 FWZ524306:FWZ524313 GGV524306:GGV524313 GQR524306:GQR524313 HAN524306:HAN524313 HKJ524306:HKJ524313 HUF524306:HUF524313 IEB524306:IEB524313 INX524306:INX524313 IXT524306:IXT524313 JHP524306:JHP524313 JRL524306:JRL524313 KBH524306:KBH524313 KLD524306:KLD524313 KUZ524306:KUZ524313 LEV524306:LEV524313 LOR524306:LOR524313 LYN524306:LYN524313 MIJ524306:MIJ524313 MSF524306:MSF524313 NCB524306:NCB524313 NLX524306:NLX524313 NVT524306:NVT524313 OFP524306:OFP524313 OPL524306:OPL524313 OZH524306:OZH524313 PJD524306:PJD524313 PSZ524306:PSZ524313 QCV524306:QCV524313 QMR524306:QMR524313 QWN524306:QWN524313 RGJ524306:RGJ524313 RQF524306:RQF524313 SAB524306:SAB524313 SJX524306:SJX524313 STT524306:STT524313 TDP524306:TDP524313 TNL524306:TNL524313 TXH524306:TXH524313 UHD524306:UHD524313 UQZ524306:UQZ524313 VAV524306:VAV524313 VKR524306:VKR524313 VUN524306:VUN524313 WEJ524306:WEJ524313 WOF524306:WOF524313 WYB524306:WYB524313 BT589842:BT589849 LP589842:LP589849 VL589842:VL589849 AFH589842:AFH589849 APD589842:APD589849 AYZ589842:AYZ589849 BIV589842:BIV589849 BSR589842:BSR589849 CCN589842:CCN589849 CMJ589842:CMJ589849 CWF589842:CWF589849 DGB589842:DGB589849 DPX589842:DPX589849 DZT589842:DZT589849 EJP589842:EJP589849 ETL589842:ETL589849 FDH589842:FDH589849 FND589842:FND589849 FWZ589842:FWZ589849 GGV589842:GGV589849 GQR589842:GQR589849 HAN589842:HAN589849 HKJ589842:HKJ589849 HUF589842:HUF589849 IEB589842:IEB589849 INX589842:INX589849 IXT589842:IXT589849 JHP589842:JHP589849 JRL589842:JRL589849 KBH589842:KBH589849 KLD589842:KLD589849 KUZ589842:KUZ589849 LEV589842:LEV589849 LOR589842:LOR589849 LYN589842:LYN589849 MIJ589842:MIJ589849 MSF589842:MSF589849 NCB589842:NCB589849 NLX589842:NLX589849 NVT589842:NVT589849 OFP589842:OFP589849 OPL589842:OPL589849 OZH589842:OZH589849 PJD589842:PJD589849 PSZ589842:PSZ589849 QCV589842:QCV589849 QMR589842:QMR589849 QWN589842:QWN589849 RGJ589842:RGJ589849 RQF589842:RQF589849 SAB589842:SAB589849 SJX589842:SJX589849 STT589842:STT589849 TDP589842:TDP589849 TNL589842:TNL589849 TXH589842:TXH589849 UHD589842:UHD589849 UQZ589842:UQZ589849 VAV589842:VAV589849 VKR589842:VKR589849 VUN589842:VUN589849 WEJ589842:WEJ589849 WOF589842:WOF589849 WYB589842:WYB589849 BT655378:BT655385 LP655378:LP655385 VL655378:VL655385 AFH655378:AFH655385 APD655378:APD655385 AYZ655378:AYZ655385 BIV655378:BIV655385 BSR655378:BSR655385 CCN655378:CCN655385 CMJ655378:CMJ655385 CWF655378:CWF655385 DGB655378:DGB655385 DPX655378:DPX655385 DZT655378:DZT655385 EJP655378:EJP655385 ETL655378:ETL655385 FDH655378:FDH655385 FND655378:FND655385 FWZ655378:FWZ655385 GGV655378:GGV655385 GQR655378:GQR655385 HAN655378:HAN655385 HKJ655378:HKJ655385 HUF655378:HUF655385 IEB655378:IEB655385 INX655378:INX655385 IXT655378:IXT655385 JHP655378:JHP655385 JRL655378:JRL655385 KBH655378:KBH655385 KLD655378:KLD655385 KUZ655378:KUZ655385 LEV655378:LEV655385 LOR655378:LOR655385 LYN655378:LYN655385 MIJ655378:MIJ655385 MSF655378:MSF655385 NCB655378:NCB655385 NLX655378:NLX655385 NVT655378:NVT655385 OFP655378:OFP655385 OPL655378:OPL655385 OZH655378:OZH655385 PJD655378:PJD655385 PSZ655378:PSZ655385 QCV655378:QCV655385 QMR655378:QMR655385 QWN655378:QWN655385 RGJ655378:RGJ655385 RQF655378:RQF655385 SAB655378:SAB655385 SJX655378:SJX655385 STT655378:STT655385 TDP655378:TDP655385 TNL655378:TNL655385 TXH655378:TXH655385 UHD655378:UHD655385 UQZ655378:UQZ655385 VAV655378:VAV655385 VKR655378:VKR655385 VUN655378:VUN655385 WEJ655378:WEJ655385 WOF655378:WOF655385 WYB655378:WYB655385 BT720914:BT720921 LP720914:LP720921 VL720914:VL720921 AFH720914:AFH720921 APD720914:APD720921 AYZ720914:AYZ720921 BIV720914:BIV720921 BSR720914:BSR720921 CCN720914:CCN720921 CMJ720914:CMJ720921 CWF720914:CWF720921 DGB720914:DGB720921 DPX720914:DPX720921 DZT720914:DZT720921 EJP720914:EJP720921 ETL720914:ETL720921 FDH720914:FDH720921 FND720914:FND720921 FWZ720914:FWZ720921 GGV720914:GGV720921 GQR720914:GQR720921 HAN720914:HAN720921 HKJ720914:HKJ720921 HUF720914:HUF720921 IEB720914:IEB720921 INX720914:INX720921 IXT720914:IXT720921 JHP720914:JHP720921 JRL720914:JRL720921 KBH720914:KBH720921 KLD720914:KLD720921 KUZ720914:KUZ720921 LEV720914:LEV720921 LOR720914:LOR720921 LYN720914:LYN720921 MIJ720914:MIJ720921 MSF720914:MSF720921 NCB720914:NCB720921 NLX720914:NLX720921 NVT720914:NVT720921 OFP720914:OFP720921 OPL720914:OPL720921 OZH720914:OZH720921 PJD720914:PJD720921 PSZ720914:PSZ720921 QCV720914:QCV720921 QMR720914:QMR720921 QWN720914:QWN720921 RGJ720914:RGJ720921 RQF720914:RQF720921 SAB720914:SAB720921 SJX720914:SJX720921 STT720914:STT720921 TDP720914:TDP720921 TNL720914:TNL720921 TXH720914:TXH720921 UHD720914:UHD720921 UQZ720914:UQZ720921 VAV720914:VAV720921 VKR720914:VKR720921 VUN720914:VUN720921 WEJ720914:WEJ720921 WOF720914:WOF720921 WYB720914:WYB720921 BT786450:BT786457 LP786450:LP786457 VL786450:VL786457 AFH786450:AFH786457 APD786450:APD786457 AYZ786450:AYZ786457 BIV786450:BIV786457 BSR786450:BSR786457 CCN786450:CCN786457 CMJ786450:CMJ786457 CWF786450:CWF786457 DGB786450:DGB786457 DPX786450:DPX786457 DZT786450:DZT786457 EJP786450:EJP786457 ETL786450:ETL786457 FDH786450:FDH786457 FND786450:FND786457 FWZ786450:FWZ786457 GGV786450:GGV786457 GQR786450:GQR786457 HAN786450:HAN786457 HKJ786450:HKJ786457 HUF786450:HUF786457 IEB786450:IEB786457 INX786450:INX786457 IXT786450:IXT786457 JHP786450:JHP786457 JRL786450:JRL786457 KBH786450:KBH786457 KLD786450:KLD786457 KUZ786450:KUZ786457 LEV786450:LEV786457 LOR786450:LOR786457 LYN786450:LYN786457 MIJ786450:MIJ786457 MSF786450:MSF786457 NCB786450:NCB786457 NLX786450:NLX786457 NVT786450:NVT786457 OFP786450:OFP786457 OPL786450:OPL786457 OZH786450:OZH786457 PJD786450:PJD786457 PSZ786450:PSZ786457 QCV786450:QCV786457 QMR786450:QMR786457 QWN786450:QWN786457 RGJ786450:RGJ786457 RQF786450:RQF786457 SAB786450:SAB786457 SJX786450:SJX786457 STT786450:STT786457 TDP786450:TDP786457 TNL786450:TNL786457 TXH786450:TXH786457 UHD786450:UHD786457 UQZ786450:UQZ786457 VAV786450:VAV786457 VKR786450:VKR786457 VUN786450:VUN786457 WEJ786450:WEJ786457 WOF786450:WOF786457 WYB786450:WYB786457 BT851986:BT851993 LP851986:LP851993 VL851986:VL851993 AFH851986:AFH851993 APD851986:APD851993 AYZ851986:AYZ851993 BIV851986:BIV851993 BSR851986:BSR851993 CCN851986:CCN851993 CMJ851986:CMJ851993 CWF851986:CWF851993 DGB851986:DGB851993 DPX851986:DPX851993 DZT851986:DZT851993 EJP851986:EJP851993 ETL851986:ETL851993 FDH851986:FDH851993 FND851986:FND851993 FWZ851986:FWZ851993 GGV851986:GGV851993 GQR851986:GQR851993 HAN851986:HAN851993 HKJ851986:HKJ851993 HUF851986:HUF851993 IEB851986:IEB851993 INX851986:INX851993 IXT851986:IXT851993 JHP851986:JHP851993 JRL851986:JRL851993 KBH851986:KBH851993 KLD851986:KLD851993 KUZ851986:KUZ851993 LEV851986:LEV851993 LOR851986:LOR851993 LYN851986:LYN851993 MIJ851986:MIJ851993 MSF851986:MSF851993 NCB851986:NCB851993 NLX851986:NLX851993 NVT851986:NVT851993 OFP851986:OFP851993 OPL851986:OPL851993 OZH851986:OZH851993 PJD851986:PJD851993 PSZ851986:PSZ851993 QCV851986:QCV851993 QMR851986:QMR851993 QWN851986:QWN851993 RGJ851986:RGJ851993 RQF851986:RQF851993 SAB851986:SAB851993 SJX851986:SJX851993 STT851986:STT851993 TDP851986:TDP851993 TNL851986:TNL851993 TXH851986:TXH851993 UHD851986:UHD851993 UQZ851986:UQZ851993 VAV851986:VAV851993 VKR851986:VKR851993 VUN851986:VUN851993 WEJ851986:WEJ851993 WOF851986:WOF851993 WYB851986:WYB851993 BT917522:BT917529 LP917522:LP917529 VL917522:VL917529 AFH917522:AFH917529 APD917522:APD917529 AYZ917522:AYZ917529 BIV917522:BIV917529 BSR917522:BSR917529 CCN917522:CCN917529 CMJ917522:CMJ917529 CWF917522:CWF917529 DGB917522:DGB917529 DPX917522:DPX917529 DZT917522:DZT917529 EJP917522:EJP917529 ETL917522:ETL917529 FDH917522:FDH917529 FND917522:FND917529 FWZ917522:FWZ917529 GGV917522:GGV917529 GQR917522:GQR917529 HAN917522:HAN917529 HKJ917522:HKJ917529 HUF917522:HUF917529 IEB917522:IEB917529 INX917522:INX917529 IXT917522:IXT917529 JHP917522:JHP917529 JRL917522:JRL917529 KBH917522:KBH917529 KLD917522:KLD917529 KUZ917522:KUZ917529 LEV917522:LEV917529 LOR917522:LOR917529 LYN917522:LYN917529 MIJ917522:MIJ917529 MSF917522:MSF917529 NCB917522:NCB917529 NLX917522:NLX917529 NVT917522:NVT917529 OFP917522:OFP917529 OPL917522:OPL917529 OZH917522:OZH917529 PJD917522:PJD917529 PSZ917522:PSZ917529 QCV917522:QCV917529 QMR917522:QMR917529 QWN917522:QWN917529 RGJ917522:RGJ917529 RQF917522:RQF917529 SAB917522:SAB917529 SJX917522:SJX917529 STT917522:STT917529 TDP917522:TDP917529 TNL917522:TNL917529 TXH917522:TXH917529 UHD917522:UHD917529 UQZ917522:UQZ917529 VAV917522:VAV917529 VKR917522:VKR917529 VUN917522:VUN917529 WEJ917522:WEJ917529 WOF917522:WOF917529 WYB917522:WYB917529 BT983058:BT983065 LP983058:LP983065 VL983058:VL983065 AFH983058:AFH983065 APD983058:APD983065 AYZ983058:AYZ983065 BIV983058:BIV983065 BSR983058:BSR983065 CCN983058:CCN983065 CMJ983058:CMJ983065 CWF983058:CWF983065 DGB983058:DGB983065 DPX983058:DPX983065 DZT983058:DZT983065 EJP983058:EJP983065 ETL983058:ETL983065 FDH983058:FDH983065 FND983058:FND983065 FWZ983058:FWZ983065 GGV983058:GGV983065 GQR983058:GQR983065 HAN983058:HAN983065 HKJ983058:HKJ983065 HUF983058:HUF983065 IEB983058:IEB983065 INX983058:INX983065 IXT983058:IXT983065 JHP983058:JHP983065 JRL983058:JRL983065 KBH983058:KBH983065 KLD983058:KLD983065 KUZ983058:KUZ983065 LEV983058:LEV983065 LOR983058:LOR983065 LYN983058:LYN983065 MIJ983058:MIJ983065 MSF983058:MSF983065 NCB983058:NCB983065 NLX983058:NLX983065 NVT983058:NVT983065 OFP983058:OFP983065 OPL983058:OPL983065 OZH983058:OZH983065 PJD983058:PJD983065 PSZ983058:PSZ983065 QCV983058:QCV983065 QMR983058:QMR983065 QWN983058:QWN983065 RGJ983058:RGJ983065 RQF983058:RQF983065 SAB983058:SAB983065 SJX983058:SJX983065 STT983058:STT983065 TDP983058:TDP983065 TNL983058:TNL983065 TXH983058:TXH983065 UHD983058:UHD983065 UQZ983058:UQZ983065 VAV983058:VAV983065 VKR983058:VKR983065 VUN983058:VUN983065 WEJ983058:WEJ983065 WYB18:WYB25 WOF18:WOF25 WEJ18:WEJ25 VUN18:VUN25 VKR18:VKR25 VAV18:VAV25 UQZ18:UQZ25 UHD18:UHD25 TXH18:TXH25 TNL18:TNL25 TDP18:TDP25 STT18:STT25 SJX18:SJX25 SAB18:SAB25 RQF18:RQF25 RGJ18:RGJ25 QWN18:QWN25 QMR18:QMR25 QCV18:QCV25 PSZ18:PSZ25 PJD18:PJD25 OZH18:OZH25 OPL18:OPL25 OFP18:OFP25 NVT18:NVT25 NLX18:NLX25 NCB18:NCB25 MSF18:MSF25 MIJ18:MIJ25 LYN18:LYN25 LOR18:LOR25 LEV18:LEV25 KUZ18:KUZ25 KLD18:KLD25 KBH18:KBH25 JRL18:JRL25 JHP18:JHP25 IXT18:IXT25 INX18:INX25 IEB18:IEB25 HUF18:HUF25 HKJ18:HKJ25 HAN18:HAN25 GQR18:GQR25 GGV18:GGV25 FWZ18:FWZ25 FND18:FND25 FDH18:FDH25 ETL18:ETL25 EJP18:EJP25 DZT18:DZT25 DPX18:DPX25 DGB18:DGB25 CWF18:CWF25 CMJ18:CMJ25 CCN18:CCN25 BSR18:BSR25 BIV18:BIV25 AYZ18:AYZ25 APD18:APD25 AFH18:AFH25 VL18:VL25 LP18:LP25 WYB27:WYB29 WOF27:WOF29 LP27:LP29 VL27:VL29 AFH27:AFH29 APD27:APD29 AYZ27:AYZ29 BIV27:BIV29 BSR27:BSR29 CCN27:CCN29 CMJ27:CMJ29 CWF27:CWF29 DGB27:DGB29 DPX27:DPX29 DZT27:DZT29 EJP27:EJP29 ETL27:ETL29 FDH27:FDH29 FND27:FND29 FWZ27:FWZ29 GGV27:GGV29 GQR27:GQR29 HAN27:HAN29 HKJ27:HKJ29 HUF27:HUF29 IEB27:IEB29 INX27:INX29 IXT27:IXT29 JHP27:JHP29 JRL27:JRL29 KBH27:KBH29 KLD27:KLD29 KUZ27:KUZ29 LEV27:LEV29 LOR27:LOR29 LYN27:LYN29 MIJ27:MIJ29 MSF27:MSF29 NCB27:NCB29 NLX27:NLX29 NVT27:NVT29 OFP27:OFP29 OPL27:OPL29 OZH27:OZH29 PJD27:PJD29 PSZ27:PSZ29 QCV27:QCV29 QMR27:QMR29 QWN27:QWN29 RGJ27:RGJ29 RQF27:RQF29 SAB27:SAB29 SJX27:SJX29 STT27:STT29 TDP27:TDP29 TNL27:TNL29 TXH27:TXH29 UHD27:UHD29 UQZ27:UQZ29 VAV27:VAV29 VKR27:VKR29 VUN27:VUN29 WEJ27:WEJ29">
      <formula1>900</formula1>
    </dataValidation>
    <dataValidation type="list" allowBlank="1" showInputMessage="1" showErrorMessage="1" errorTitle="Ошибка" error="Выберите значение из списка" sqref="O65558 LH65558 VD65558 AEZ65558 AOV65558 AYR65558 BIN65558 BSJ65558 CCF65558 CMB65558 CVX65558 DFT65558 DPP65558 DZL65558 EJH65558 ETD65558 FCZ65558 FMV65558 FWR65558 GGN65558 GQJ65558 HAF65558 HKB65558 HTX65558 IDT65558 INP65558 IXL65558 JHH65558 JRD65558 KAZ65558 KKV65558 KUR65558 LEN65558 LOJ65558 LYF65558 MIB65558 MRX65558 NBT65558 NLP65558 NVL65558 OFH65558 OPD65558 OYZ65558 PIV65558 PSR65558 QCN65558 QMJ65558 QWF65558 RGB65558 RPX65558 RZT65558 SJP65558 STL65558 TDH65558 TND65558 TWZ65558 UGV65558 UQR65558 VAN65558 VKJ65558 VUF65558 WEB65558 WNX65558 WXT65558 O131094 LH131094 VD131094 AEZ131094 AOV131094 AYR131094 BIN131094 BSJ131094 CCF131094 CMB131094 CVX131094 DFT131094 DPP131094 DZL131094 EJH131094 ETD131094 FCZ131094 FMV131094 FWR131094 GGN131094 GQJ131094 HAF131094 HKB131094 HTX131094 IDT131094 INP131094 IXL131094 JHH131094 JRD131094 KAZ131094 KKV131094 KUR131094 LEN131094 LOJ131094 LYF131094 MIB131094 MRX131094 NBT131094 NLP131094 NVL131094 OFH131094 OPD131094 OYZ131094 PIV131094 PSR131094 QCN131094 QMJ131094 QWF131094 RGB131094 RPX131094 RZT131094 SJP131094 STL131094 TDH131094 TND131094 TWZ131094 UGV131094 UQR131094 VAN131094 VKJ131094 VUF131094 WEB131094 WNX131094 WXT131094 O196630 LH196630 VD196630 AEZ196630 AOV196630 AYR196630 BIN196630 BSJ196630 CCF196630 CMB196630 CVX196630 DFT196630 DPP196630 DZL196630 EJH196630 ETD196630 FCZ196630 FMV196630 FWR196630 GGN196630 GQJ196630 HAF196630 HKB196630 HTX196630 IDT196630 INP196630 IXL196630 JHH196630 JRD196630 KAZ196630 KKV196630 KUR196630 LEN196630 LOJ196630 LYF196630 MIB196630 MRX196630 NBT196630 NLP196630 NVL196630 OFH196630 OPD196630 OYZ196630 PIV196630 PSR196630 QCN196630 QMJ196630 QWF196630 RGB196630 RPX196630 RZT196630 SJP196630 STL196630 TDH196630 TND196630 TWZ196630 UGV196630 UQR196630 VAN196630 VKJ196630 VUF196630 WEB196630 WNX196630 WXT196630 O262166 LH262166 VD262166 AEZ262166 AOV262166 AYR262166 BIN262166 BSJ262166 CCF262166 CMB262166 CVX262166 DFT262166 DPP262166 DZL262166 EJH262166 ETD262166 FCZ262166 FMV262166 FWR262166 GGN262166 GQJ262166 HAF262166 HKB262166 HTX262166 IDT262166 INP262166 IXL262166 JHH262166 JRD262166 KAZ262166 KKV262166 KUR262166 LEN262166 LOJ262166 LYF262166 MIB262166 MRX262166 NBT262166 NLP262166 NVL262166 OFH262166 OPD262166 OYZ262166 PIV262166 PSR262166 QCN262166 QMJ262166 QWF262166 RGB262166 RPX262166 RZT262166 SJP262166 STL262166 TDH262166 TND262166 TWZ262166 UGV262166 UQR262166 VAN262166 VKJ262166 VUF262166 WEB262166 WNX262166 WXT262166 O327702 LH327702 VD327702 AEZ327702 AOV327702 AYR327702 BIN327702 BSJ327702 CCF327702 CMB327702 CVX327702 DFT327702 DPP327702 DZL327702 EJH327702 ETD327702 FCZ327702 FMV327702 FWR327702 GGN327702 GQJ327702 HAF327702 HKB327702 HTX327702 IDT327702 INP327702 IXL327702 JHH327702 JRD327702 KAZ327702 KKV327702 KUR327702 LEN327702 LOJ327702 LYF327702 MIB327702 MRX327702 NBT327702 NLP327702 NVL327702 OFH327702 OPD327702 OYZ327702 PIV327702 PSR327702 QCN327702 QMJ327702 QWF327702 RGB327702 RPX327702 RZT327702 SJP327702 STL327702 TDH327702 TND327702 TWZ327702 UGV327702 UQR327702 VAN327702 VKJ327702 VUF327702 WEB327702 WNX327702 WXT327702 O393238 LH393238 VD393238 AEZ393238 AOV393238 AYR393238 BIN393238 BSJ393238 CCF393238 CMB393238 CVX393238 DFT393238 DPP393238 DZL393238 EJH393238 ETD393238 FCZ393238 FMV393238 FWR393238 GGN393238 GQJ393238 HAF393238 HKB393238 HTX393238 IDT393238 INP393238 IXL393238 JHH393238 JRD393238 KAZ393238 KKV393238 KUR393238 LEN393238 LOJ393238 LYF393238 MIB393238 MRX393238 NBT393238 NLP393238 NVL393238 OFH393238 OPD393238 OYZ393238 PIV393238 PSR393238 QCN393238 QMJ393238 QWF393238 RGB393238 RPX393238 RZT393238 SJP393238 STL393238 TDH393238 TND393238 TWZ393238 UGV393238 UQR393238 VAN393238 VKJ393238 VUF393238 WEB393238 WNX393238 WXT393238 O458774 LH458774 VD458774 AEZ458774 AOV458774 AYR458774 BIN458774 BSJ458774 CCF458774 CMB458774 CVX458774 DFT458774 DPP458774 DZL458774 EJH458774 ETD458774 FCZ458774 FMV458774 FWR458774 GGN458774 GQJ458774 HAF458774 HKB458774 HTX458774 IDT458774 INP458774 IXL458774 JHH458774 JRD458774 KAZ458774 KKV458774 KUR458774 LEN458774 LOJ458774 LYF458774 MIB458774 MRX458774 NBT458774 NLP458774 NVL458774 OFH458774 OPD458774 OYZ458774 PIV458774 PSR458774 QCN458774 QMJ458774 QWF458774 RGB458774 RPX458774 RZT458774 SJP458774 STL458774 TDH458774 TND458774 TWZ458774 UGV458774 UQR458774 VAN458774 VKJ458774 VUF458774 WEB458774 WNX458774 WXT458774 O524310 LH524310 VD524310 AEZ524310 AOV524310 AYR524310 BIN524310 BSJ524310 CCF524310 CMB524310 CVX524310 DFT524310 DPP524310 DZL524310 EJH524310 ETD524310 FCZ524310 FMV524310 FWR524310 GGN524310 GQJ524310 HAF524310 HKB524310 HTX524310 IDT524310 INP524310 IXL524310 JHH524310 JRD524310 KAZ524310 KKV524310 KUR524310 LEN524310 LOJ524310 LYF524310 MIB524310 MRX524310 NBT524310 NLP524310 NVL524310 OFH524310 OPD524310 OYZ524310 PIV524310 PSR524310 QCN524310 QMJ524310 QWF524310 RGB524310 RPX524310 RZT524310 SJP524310 STL524310 TDH524310 TND524310 TWZ524310 UGV524310 UQR524310 VAN524310 VKJ524310 VUF524310 WEB524310 WNX524310 WXT524310 O589846 LH589846 VD589846 AEZ589846 AOV589846 AYR589846 BIN589846 BSJ589846 CCF589846 CMB589846 CVX589846 DFT589846 DPP589846 DZL589846 EJH589846 ETD589846 FCZ589846 FMV589846 FWR589846 GGN589846 GQJ589846 HAF589846 HKB589846 HTX589846 IDT589846 INP589846 IXL589846 JHH589846 JRD589846 KAZ589846 KKV589846 KUR589846 LEN589846 LOJ589846 LYF589846 MIB589846 MRX589846 NBT589846 NLP589846 NVL589846 OFH589846 OPD589846 OYZ589846 PIV589846 PSR589846 QCN589846 QMJ589846 QWF589846 RGB589846 RPX589846 RZT589846 SJP589846 STL589846 TDH589846 TND589846 TWZ589846 UGV589846 UQR589846 VAN589846 VKJ589846 VUF589846 WEB589846 WNX589846 WXT589846 O655382 LH655382 VD655382 AEZ655382 AOV655382 AYR655382 BIN655382 BSJ655382 CCF655382 CMB655382 CVX655382 DFT655382 DPP655382 DZL655382 EJH655382 ETD655382 FCZ655382 FMV655382 FWR655382 GGN655382 GQJ655382 HAF655382 HKB655382 HTX655382 IDT655382 INP655382 IXL655382 JHH655382 JRD655382 KAZ655382 KKV655382 KUR655382 LEN655382 LOJ655382 LYF655382 MIB655382 MRX655382 NBT655382 NLP655382 NVL655382 OFH655382 OPD655382 OYZ655382 PIV655382 PSR655382 QCN655382 QMJ655382 QWF655382 RGB655382 RPX655382 RZT655382 SJP655382 STL655382 TDH655382 TND655382 TWZ655382 UGV655382 UQR655382 VAN655382 VKJ655382 VUF655382 WEB655382 WNX655382 WXT655382 O720918 LH720918 VD720918 AEZ720918 AOV720918 AYR720918 BIN720918 BSJ720918 CCF720918 CMB720918 CVX720918 DFT720918 DPP720918 DZL720918 EJH720918 ETD720918 FCZ720918 FMV720918 FWR720918 GGN720918 GQJ720918 HAF720918 HKB720918 HTX720918 IDT720918 INP720918 IXL720918 JHH720918 JRD720918 KAZ720918 KKV720918 KUR720918 LEN720918 LOJ720918 LYF720918 MIB720918 MRX720918 NBT720918 NLP720918 NVL720918 OFH720918 OPD720918 OYZ720918 PIV720918 PSR720918 QCN720918 QMJ720918 QWF720918 RGB720918 RPX720918 RZT720918 SJP720918 STL720918 TDH720918 TND720918 TWZ720918 UGV720918 UQR720918 VAN720918 VKJ720918 VUF720918 WEB720918 WNX720918 WXT720918 O786454 LH786454 VD786454 AEZ786454 AOV786454 AYR786454 BIN786454 BSJ786454 CCF786454 CMB786454 CVX786454 DFT786454 DPP786454 DZL786454 EJH786454 ETD786454 FCZ786454 FMV786454 FWR786454 GGN786454 GQJ786454 HAF786454 HKB786454 HTX786454 IDT786454 INP786454 IXL786454 JHH786454 JRD786454 KAZ786454 KKV786454 KUR786454 LEN786454 LOJ786454 LYF786454 MIB786454 MRX786454 NBT786454 NLP786454 NVL786454 OFH786454 OPD786454 OYZ786454 PIV786454 PSR786454 QCN786454 QMJ786454 QWF786454 RGB786454 RPX786454 RZT786454 SJP786454 STL786454 TDH786454 TND786454 TWZ786454 UGV786454 UQR786454 VAN786454 VKJ786454 VUF786454 WEB786454 WNX786454 WXT786454 O851990 LH851990 VD851990 AEZ851990 AOV851990 AYR851990 BIN851990 BSJ851990 CCF851990 CMB851990 CVX851990 DFT851990 DPP851990 DZL851990 EJH851990 ETD851990 FCZ851990 FMV851990 FWR851990 GGN851990 GQJ851990 HAF851990 HKB851990 HTX851990 IDT851990 INP851990 IXL851990 JHH851990 JRD851990 KAZ851990 KKV851990 KUR851990 LEN851990 LOJ851990 LYF851990 MIB851990 MRX851990 NBT851990 NLP851990 NVL851990 OFH851990 OPD851990 OYZ851990 PIV851990 PSR851990 QCN851990 QMJ851990 QWF851990 RGB851990 RPX851990 RZT851990 SJP851990 STL851990 TDH851990 TND851990 TWZ851990 UGV851990 UQR851990 VAN851990 VKJ851990 VUF851990 WEB851990 WNX851990 WXT851990 O917526 LH917526 VD917526 AEZ917526 AOV917526 AYR917526 BIN917526 BSJ917526 CCF917526 CMB917526 CVX917526 DFT917526 DPP917526 DZL917526 EJH917526 ETD917526 FCZ917526 FMV917526 FWR917526 GGN917526 GQJ917526 HAF917526 HKB917526 HTX917526 IDT917526 INP917526 IXL917526 JHH917526 JRD917526 KAZ917526 KKV917526 KUR917526 LEN917526 LOJ917526 LYF917526 MIB917526 MRX917526 NBT917526 NLP917526 NVL917526 OFH917526 OPD917526 OYZ917526 PIV917526 PSR917526 QCN917526 QMJ917526 QWF917526 RGB917526 RPX917526 RZT917526 SJP917526 STL917526 TDH917526 TND917526 TWZ917526 UGV917526 UQR917526 VAN917526 VKJ917526 VUF917526 WEB917526 WNX917526 WXT917526 O983062 LH983062 VD983062 AEZ983062 AOV983062 AYR983062 BIN983062 BSJ983062 CCF983062 CMB983062 CVX983062 DFT983062 DPP983062 DZL983062 EJH983062 ETD983062 FCZ983062 FMV983062 FWR983062 GGN983062 GQJ983062 HAF983062 HKB983062 HTX983062 IDT983062 INP983062 IXL983062 JHH983062 JRD983062 KAZ983062 KKV983062 KUR983062 LEN983062 LOJ983062 LYF983062 MIB983062 MRX983062 NBT983062 NLP983062 NVL983062 OFH983062 OPD983062 OYZ983062 PIV983062 PSR983062 QCN983062 QMJ983062 QWF983062 RGB983062 RPX983062 RZT983062 SJP983062 STL983062 TDH983062 TND983062 TWZ983062 UGV983062 UQR983062 VAN983062 VKJ983062 VUF983062 WEB983062 WNX983062 WXT983062 O22 LH22 VD22 AEZ22 AOV22 AYR22 BIN22 BSJ22 CCF22 CMB22 CVX22 DFT22 DPP22 DZL22 EJH22 ETD22 FCZ22 FMV22 FWR22 GGN22 GQJ22 HAF22 HKB22 HTX22 IDT22 INP22 IXL22 JHH22 JRD22 KAZ22 KKV22 KUR22 LEN22 LOJ22 LYF22 MIB22 MRX22 NBT22 NLP22 NVL22 OFH22 OPD22 OYZ22 PIV22 PSR22 QCN22 QMJ22 QWF22 RGB22 RPX22 RZT22 SJP22 STL22 TDH22 TND22 TWZ22 UGV22 UQR22 VAN22 VKJ22 VUF22 WEB22 WNX22 WXT22 V65558 V131094 V196630 V262166 V327702 V393238 V458774 V524310 V589846 V655382 V720918 V786454 V851990 V917526 V983062 V22 AC65558 AC131094 AC196630 AC262166 AC327702 AC393238 AC458774 AC524310 AC589846 AC655382 AC720918 AC786454 AC851990 AC917526 AC983062 AC22 AJ65558 AJ131094 AJ196630 AJ262166 AJ327702 AJ393238 AJ458774 AJ524310 AJ589846 AJ655382 AJ720918 AJ786454 AJ851990 AJ917526 AJ983062 AJ22 AQ65558 AQ131094 AQ196630 AQ262166 AQ327702 AQ393238 AQ458774 AQ524310 AQ589846 AQ655382 AQ720918 AQ786454 AQ851990 AQ917526 AQ983062 AQ22 AX65558 AX131094 AX196630 AX262166 AX327702 AX393238 AX458774 AX524310 AX589846 AX655382 AX720918 AX786454 AX851990 AX917526 AX983062 AX22 BE65558 BE131094 BE196630 BE262166 BE327702 BE393238 BE458774 BE524310 BE589846 BE655382 BE720918 BE786454 BE851990 BE917526 BE983062 BE22 BL65558 BL131094 BL196630 BL262166 BL327702 BL393238 BL458774 BL524310 BL589846 BL655382 BL720918 BL786454 BL851990 BL917526 BL983062 BL2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formula1>900</formula1>
    </dataValidation>
    <dataValidation type="list" allowBlank="1" showInputMessage="1" showErrorMessage="1" errorTitle="Ошибка" error="Выберите значение из списка" prompt="Выберите значение из списка" sqref="O23 V23 O27 AC23 AC27 AJ23 AJ27 AQ23 AQ27 AX23 AX27 BE23 BE27 BL23 BL27">
      <formula1>kind_of_cons</formula1>
    </dataValidation>
    <dataValidation type="decimal" allowBlank="1" showErrorMessage="1" errorTitle="Ошибка" error="Допускается ввод только действительных чисел!" sqref="O24 V24 O28 V28 AC24 AC28 AJ24 AJ28 AQ24 AQ28 AX24 AX28 BE24 BE28 BL24 BL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49</v>
      </c>
    </row>
    <row r="2" spans="1:20" ht="22.5">
      <c r="F2" s="1279" t="s">
        <v>471</v>
      </c>
      <c r="G2" s="1280"/>
      <c r="H2" s="1281"/>
      <c r="I2" s="607"/>
    </row>
    <row r="3" spans="1:20" ht="3" customHeight="1"/>
    <row r="4" spans="1:20" s="537" customFormat="1" ht="11.25">
      <c r="A4" s="557"/>
      <c r="B4" s="557"/>
      <c r="C4" s="557"/>
      <c r="D4" s="557"/>
      <c r="F4" s="1229" t="s">
        <v>445</v>
      </c>
      <c r="G4" s="1229"/>
      <c r="H4" s="1229"/>
      <c r="I4" s="1282" t="s">
        <v>446</v>
      </c>
      <c r="J4" s="557"/>
      <c r="K4" s="557"/>
      <c r="L4" s="557"/>
      <c r="M4" s="557"/>
      <c r="N4" s="557"/>
      <c r="O4" s="557"/>
      <c r="P4" s="557"/>
      <c r="Q4" s="557"/>
      <c r="R4" s="557"/>
      <c r="S4" s="557"/>
      <c r="T4" s="557"/>
    </row>
    <row r="5" spans="1:20" s="537" customFormat="1" ht="11.25" customHeight="1">
      <c r="A5" s="557"/>
      <c r="B5" s="557"/>
      <c r="C5" s="557"/>
      <c r="D5" s="557"/>
      <c r="F5" s="573" t="s">
        <v>91</v>
      </c>
      <c r="G5" s="585" t="s">
        <v>448</v>
      </c>
      <c r="H5" s="572" t="s">
        <v>439</v>
      </c>
      <c r="I5" s="1282"/>
      <c r="J5" s="557"/>
      <c r="K5" s="557"/>
      <c r="L5" s="557"/>
      <c r="M5" s="557"/>
      <c r="N5" s="557"/>
      <c r="O5" s="557"/>
      <c r="P5" s="557"/>
      <c r="Q5" s="557"/>
      <c r="R5" s="557"/>
      <c r="S5" s="557"/>
      <c r="T5" s="557"/>
    </row>
    <row r="6" spans="1:20" s="537" customFormat="1" ht="12" customHeight="1">
      <c r="A6" s="557"/>
      <c r="B6" s="557"/>
      <c r="C6" s="557"/>
      <c r="D6" s="557"/>
      <c r="F6" s="574" t="s">
        <v>92</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472</v>
      </c>
      <c r="H7" s="571" t="str">
        <f>IF(dateCh="","",dateCh)</f>
        <v>30.04.2019</v>
      </c>
      <c r="I7" s="548" t="s">
        <v>473</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474</v>
      </c>
      <c r="H8" s="571"/>
      <c r="I8" s="548" t="s">
        <v>569</v>
      </c>
      <c r="J8" s="582"/>
      <c r="K8" s="557"/>
      <c r="L8" s="557"/>
      <c r="M8" s="557"/>
      <c r="N8" s="557"/>
      <c r="O8" s="557"/>
      <c r="P8" s="557"/>
      <c r="Q8" s="557"/>
      <c r="R8" s="557"/>
      <c r="S8" s="557"/>
      <c r="T8" s="557"/>
    </row>
    <row r="9" spans="1:20" s="537" customFormat="1" ht="22.5">
      <c r="A9" s="1283"/>
      <c r="B9" s="557"/>
      <c r="C9" s="557"/>
      <c r="D9" s="557"/>
      <c r="F9" s="583" t="str">
        <f>"3." &amp;mergeValue(A9)</f>
        <v>3.1</v>
      </c>
      <c r="G9" s="599" t="s">
        <v>475</v>
      </c>
      <c r="H9" s="571"/>
      <c r="I9" s="548" t="s">
        <v>567</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476</v>
      </c>
      <c r="H10" s="572" t="s">
        <v>449</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571</v>
      </c>
      <c r="H11" s="571" t="str">
        <f>IF(region_name="","",region_name)</f>
        <v>Ханты-Мансийский автономный округ</v>
      </c>
      <c r="I11" s="548" t="s">
        <v>479</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477</v>
      </c>
      <c r="H12" s="571"/>
      <c r="I12" s="548" t="s">
        <v>480</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478</v>
      </c>
      <c r="H13" s="571"/>
      <c r="I13" s="1284" t="s">
        <v>570</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401</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484</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483</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572</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34" width="10.5703125" style="552"/>
    <col min="35" max="256" width="10.5703125" style="491"/>
    <col min="257" max="264" width="0" style="491" hidden="1" customWidth="1"/>
    <col min="265" max="265" width="3.7109375" style="491" customWidth="1"/>
    <col min="266" max="266" width="3.85546875" style="491" customWidth="1"/>
    <col min="267" max="267" width="3.7109375" style="491" customWidth="1"/>
    <col min="268" max="268" width="12.7109375" style="491" customWidth="1"/>
    <col min="269" max="269" width="52.7109375" style="491" customWidth="1"/>
    <col min="270" max="273" width="0" style="491" hidden="1" customWidth="1"/>
    <col min="274" max="274" width="12.28515625" style="491" customWidth="1"/>
    <col min="275" max="275" width="6.42578125" style="491" customWidth="1"/>
    <col min="276" max="276" width="12.28515625" style="491" customWidth="1"/>
    <col min="277" max="277" width="0" style="491" hidden="1" customWidth="1"/>
    <col min="278" max="278" width="3.7109375" style="491" customWidth="1"/>
    <col min="279" max="279" width="11.140625" style="491" bestFit="1" customWidth="1"/>
    <col min="280" max="281" width="10.5703125" style="491"/>
    <col min="282" max="282" width="11.140625" style="491" customWidth="1"/>
    <col min="283" max="512" width="10.5703125" style="491"/>
    <col min="513" max="520" width="0" style="491" hidden="1" customWidth="1"/>
    <col min="521" max="521" width="3.7109375" style="491" customWidth="1"/>
    <col min="522" max="522" width="3.85546875" style="491" customWidth="1"/>
    <col min="523" max="523" width="3.7109375" style="491" customWidth="1"/>
    <col min="524" max="524" width="12.7109375" style="491" customWidth="1"/>
    <col min="525" max="525" width="52.7109375" style="491" customWidth="1"/>
    <col min="526" max="529" width="0" style="491" hidden="1" customWidth="1"/>
    <col min="530" max="530" width="12.28515625" style="491" customWidth="1"/>
    <col min="531" max="531" width="6.42578125" style="491" customWidth="1"/>
    <col min="532" max="532" width="12.28515625" style="491" customWidth="1"/>
    <col min="533" max="533" width="0" style="491" hidden="1" customWidth="1"/>
    <col min="534" max="534" width="3.7109375" style="491" customWidth="1"/>
    <col min="535" max="535" width="11.140625" style="491" bestFit="1" customWidth="1"/>
    <col min="536" max="537" width="10.5703125" style="491"/>
    <col min="538" max="538" width="11.140625" style="491" customWidth="1"/>
    <col min="539" max="768" width="10.5703125" style="491"/>
    <col min="769" max="776" width="0" style="491" hidden="1" customWidth="1"/>
    <col min="777" max="777" width="3.7109375" style="491" customWidth="1"/>
    <col min="778" max="778" width="3.85546875" style="491" customWidth="1"/>
    <col min="779" max="779" width="3.7109375" style="491" customWidth="1"/>
    <col min="780" max="780" width="12.7109375" style="491" customWidth="1"/>
    <col min="781" max="781" width="52.7109375" style="491" customWidth="1"/>
    <col min="782" max="785" width="0" style="491" hidden="1" customWidth="1"/>
    <col min="786" max="786" width="12.28515625" style="491" customWidth="1"/>
    <col min="787" max="787" width="6.42578125" style="491" customWidth="1"/>
    <col min="788" max="788" width="12.28515625" style="491" customWidth="1"/>
    <col min="789" max="789" width="0" style="491" hidden="1" customWidth="1"/>
    <col min="790" max="790" width="3.7109375" style="491" customWidth="1"/>
    <col min="791" max="791" width="11.140625" style="491" bestFit="1" customWidth="1"/>
    <col min="792" max="793" width="10.5703125" style="491"/>
    <col min="794" max="794" width="11.140625" style="491" customWidth="1"/>
    <col min="795" max="1024" width="10.5703125" style="491"/>
    <col min="1025" max="1032" width="0" style="491" hidden="1" customWidth="1"/>
    <col min="1033" max="1033" width="3.7109375" style="491" customWidth="1"/>
    <col min="1034" max="1034" width="3.85546875" style="491" customWidth="1"/>
    <col min="1035" max="1035" width="3.7109375" style="491" customWidth="1"/>
    <col min="1036" max="1036" width="12.7109375" style="491" customWidth="1"/>
    <col min="1037" max="1037" width="52.7109375" style="491" customWidth="1"/>
    <col min="1038" max="1041" width="0" style="491" hidden="1" customWidth="1"/>
    <col min="1042" max="1042" width="12.28515625" style="491" customWidth="1"/>
    <col min="1043" max="1043" width="6.42578125" style="491" customWidth="1"/>
    <col min="1044" max="1044" width="12.28515625" style="491" customWidth="1"/>
    <col min="1045" max="1045" width="0" style="491" hidden="1" customWidth="1"/>
    <col min="1046" max="1046" width="3.7109375" style="491" customWidth="1"/>
    <col min="1047" max="1047" width="11.140625" style="491" bestFit="1" customWidth="1"/>
    <col min="1048" max="1049" width="10.5703125" style="491"/>
    <col min="1050" max="1050" width="11.140625" style="491" customWidth="1"/>
    <col min="1051" max="1280" width="10.5703125" style="491"/>
    <col min="1281" max="1288" width="0" style="491" hidden="1" customWidth="1"/>
    <col min="1289" max="1289" width="3.7109375" style="491" customWidth="1"/>
    <col min="1290" max="1290" width="3.85546875" style="491" customWidth="1"/>
    <col min="1291" max="1291" width="3.7109375" style="491" customWidth="1"/>
    <col min="1292" max="1292" width="12.7109375" style="491" customWidth="1"/>
    <col min="1293" max="1293" width="52.7109375" style="491" customWidth="1"/>
    <col min="1294" max="1297" width="0" style="491" hidden="1" customWidth="1"/>
    <col min="1298" max="1298" width="12.28515625" style="491" customWidth="1"/>
    <col min="1299" max="1299" width="6.42578125" style="491" customWidth="1"/>
    <col min="1300" max="1300" width="12.28515625" style="491" customWidth="1"/>
    <col min="1301" max="1301" width="0" style="491" hidden="1" customWidth="1"/>
    <col min="1302" max="1302" width="3.7109375" style="491" customWidth="1"/>
    <col min="1303" max="1303" width="11.140625" style="491" bestFit="1" customWidth="1"/>
    <col min="1304" max="1305" width="10.5703125" style="491"/>
    <col min="1306" max="1306" width="11.140625" style="491" customWidth="1"/>
    <col min="1307" max="1536" width="10.5703125" style="491"/>
    <col min="1537" max="1544" width="0" style="491" hidden="1" customWidth="1"/>
    <col min="1545" max="1545" width="3.7109375" style="491" customWidth="1"/>
    <col min="1546" max="1546" width="3.85546875" style="491" customWidth="1"/>
    <col min="1547" max="1547" width="3.7109375" style="491" customWidth="1"/>
    <col min="1548" max="1548" width="12.7109375" style="491" customWidth="1"/>
    <col min="1549" max="1549" width="52.7109375" style="491" customWidth="1"/>
    <col min="1550" max="1553" width="0" style="491" hidden="1" customWidth="1"/>
    <col min="1554" max="1554" width="12.28515625" style="491" customWidth="1"/>
    <col min="1555" max="1555" width="6.42578125" style="491" customWidth="1"/>
    <col min="1556" max="1556" width="12.28515625" style="491" customWidth="1"/>
    <col min="1557" max="1557" width="0" style="491" hidden="1" customWidth="1"/>
    <col min="1558" max="1558" width="3.7109375" style="491" customWidth="1"/>
    <col min="1559" max="1559" width="11.140625" style="491" bestFit="1" customWidth="1"/>
    <col min="1560" max="1561" width="10.5703125" style="491"/>
    <col min="1562" max="1562" width="11.140625" style="491" customWidth="1"/>
    <col min="1563" max="1792" width="10.5703125" style="491"/>
    <col min="1793" max="1800" width="0" style="491" hidden="1" customWidth="1"/>
    <col min="1801" max="1801" width="3.7109375" style="491" customWidth="1"/>
    <col min="1802" max="1802" width="3.85546875" style="491" customWidth="1"/>
    <col min="1803" max="1803" width="3.7109375" style="491" customWidth="1"/>
    <col min="1804" max="1804" width="12.7109375" style="491" customWidth="1"/>
    <col min="1805" max="1805" width="52.7109375" style="491" customWidth="1"/>
    <col min="1806" max="1809" width="0" style="491" hidden="1" customWidth="1"/>
    <col min="1810" max="1810" width="12.28515625" style="491" customWidth="1"/>
    <col min="1811" max="1811" width="6.42578125" style="491" customWidth="1"/>
    <col min="1812" max="1812" width="12.28515625" style="491" customWidth="1"/>
    <col min="1813" max="1813" width="0" style="491" hidden="1" customWidth="1"/>
    <col min="1814" max="1814" width="3.7109375" style="491" customWidth="1"/>
    <col min="1815" max="1815" width="11.140625" style="491" bestFit="1" customWidth="1"/>
    <col min="1816" max="1817" width="10.5703125" style="491"/>
    <col min="1818" max="1818" width="11.140625" style="491" customWidth="1"/>
    <col min="1819" max="2048" width="10.5703125" style="491"/>
    <col min="2049" max="2056" width="0" style="491" hidden="1" customWidth="1"/>
    <col min="2057" max="2057" width="3.7109375" style="491" customWidth="1"/>
    <col min="2058" max="2058" width="3.85546875" style="491" customWidth="1"/>
    <col min="2059" max="2059" width="3.7109375" style="491" customWidth="1"/>
    <col min="2060" max="2060" width="12.7109375" style="491" customWidth="1"/>
    <col min="2061" max="2061" width="52.7109375" style="491" customWidth="1"/>
    <col min="2062" max="2065" width="0" style="491" hidden="1" customWidth="1"/>
    <col min="2066" max="2066" width="12.28515625" style="491" customWidth="1"/>
    <col min="2067" max="2067" width="6.42578125" style="491" customWidth="1"/>
    <col min="2068" max="2068" width="12.28515625" style="491" customWidth="1"/>
    <col min="2069" max="2069" width="0" style="491" hidden="1" customWidth="1"/>
    <col min="2070" max="2070" width="3.7109375" style="491" customWidth="1"/>
    <col min="2071" max="2071" width="11.140625" style="491" bestFit="1" customWidth="1"/>
    <col min="2072" max="2073" width="10.5703125" style="491"/>
    <col min="2074" max="2074" width="11.140625" style="491" customWidth="1"/>
    <col min="2075" max="2304" width="10.5703125" style="491"/>
    <col min="2305" max="2312" width="0" style="491" hidden="1" customWidth="1"/>
    <col min="2313" max="2313" width="3.7109375" style="491" customWidth="1"/>
    <col min="2314" max="2314" width="3.85546875" style="491" customWidth="1"/>
    <col min="2315" max="2315" width="3.7109375" style="491" customWidth="1"/>
    <col min="2316" max="2316" width="12.7109375" style="491" customWidth="1"/>
    <col min="2317" max="2317" width="52.7109375" style="491" customWidth="1"/>
    <col min="2318" max="2321" width="0" style="491" hidden="1" customWidth="1"/>
    <col min="2322" max="2322" width="12.28515625" style="491" customWidth="1"/>
    <col min="2323" max="2323" width="6.42578125" style="491" customWidth="1"/>
    <col min="2324" max="2324" width="12.28515625" style="491" customWidth="1"/>
    <col min="2325" max="2325" width="0" style="491" hidden="1" customWidth="1"/>
    <col min="2326" max="2326" width="3.7109375" style="491" customWidth="1"/>
    <col min="2327" max="2327" width="11.140625" style="491" bestFit="1" customWidth="1"/>
    <col min="2328" max="2329" width="10.5703125" style="491"/>
    <col min="2330" max="2330" width="11.140625" style="491" customWidth="1"/>
    <col min="2331" max="2560" width="10.5703125" style="491"/>
    <col min="2561" max="2568" width="0" style="491" hidden="1" customWidth="1"/>
    <col min="2569" max="2569" width="3.7109375" style="491" customWidth="1"/>
    <col min="2570" max="2570" width="3.85546875" style="491" customWidth="1"/>
    <col min="2571" max="2571" width="3.7109375" style="491" customWidth="1"/>
    <col min="2572" max="2572" width="12.7109375" style="491" customWidth="1"/>
    <col min="2573" max="2573" width="52.7109375" style="491" customWidth="1"/>
    <col min="2574" max="2577" width="0" style="491" hidden="1" customWidth="1"/>
    <col min="2578" max="2578" width="12.28515625" style="491" customWidth="1"/>
    <col min="2579" max="2579" width="6.42578125" style="491" customWidth="1"/>
    <col min="2580" max="2580" width="12.28515625" style="491" customWidth="1"/>
    <col min="2581" max="2581" width="0" style="491" hidden="1" customWidth="1"/>
    <col min="2582" max="2582" width="3.7109375" style="491" customWidth="1"/>
    <col min="2583" max="2583" width="11.140625" style="491" bestFit="1" customWidth="1"/>
    <col min="2584" max="2585" width="10.5703125" style="491"/>
    <col min="2586" max="2586" width="11.140625" style="491" customWidth="1"/>
    <col min="2587" max="2816" width="10.5703125" style="491"/>
    <col min="2817" max="2824" width="0" style="491" hidden="1" customWidth="1"/>
    <col min="2825" max="2825" width="3.7109375" style="491" customWidth="1"/>
    <col min="2826" max="2826" width="3.85546875" style="491" customWidth="1"/>
    <col min="2827" max="2827" width="3.7109375" style="491" customWidth="1"/>
    <col min="2828" max="2828" width="12.7109375" style="491" customWidth="1"/>
    <col min="2829" max="2829" width="52.7109375" style="491" customWidth="1"/>
    <col min="2830" max="2833" width="0" style="491" hidden="1" customWidth="1"/>
    <col min="2834" max="2834" width="12.28515625" style="491" customWidth="1"/>
    <col min="2835" max="2835" width="6.42578125" style="491" customWidth="1"/>
    <col min="2836" max="2836" width="12.28515625" style="491" customWidth="1"/>
    <col min="2837" max="2837" width="0" style="491" hidden="1" customWidth="1"/>
    <col min="2838" max="2838" width="3.7109375" style="491" customWidth="1"/>
    <col min="2839" max="2839" width="11.140625" style="491" bestFit="1" customWidth="1"/>
    <col min="2840" max="2841" width="10.5703125" style="491"/>
    <col min="2842" max="2842" width="11.140625" style="491" customWidth="1"/>
    <col min="2843" max="3072" width="10.5703125" style="491"/>
    <col min="3073" max="3080" width="0" style="491" hidden="1" customWidth="1"/>
    <col min="3081" max="3081" width="3.7109375" style="491" customWidth="1"/>
    <col min="3082" max="3082" width="3.85546875" style="491" customWidth="1"/>
    <col min="3083" max="3083" width="3.7109375" style="491" customWidth="1"/>
    <col min="3084" max="3084" width="12.7109375" style="491" customWidth="1"/>
    <col min="3085" max="3085" width="52.7109375" style="491" customWidth="1"/>
    <col min="3086" max="3089" width="0" style="491" hidden="1" customWidth="1"/>
    <col min="3090" max="3090" width="12.28515625" style="491" customWidth="1"/>
    <col min="3091" max="3091" width="6.42578125" style="491" customWidth="1"/>
    <col min="3092" max="3092" width="12.28515625" style="491" customWidth="1"/>
    <col min="3093" max="3093" width="0" style="491" hidden="1" customWidth="1"/>
    <col min="3094" max="3094" width="3.7109375" style="491" customWidth="1"/>
    <col min="3095" max="3095" width="11.140625" style="491" bestFit="1" customWidth="1"/>
    <col min="3096" max="3097" width="10.5703125" style="491"/>
    <col min="3098" max="3098" width="11.140625" style="491" customWidth="1"/>
    <col min="3099" max="3328" width="10.5703125" style="491"/>
    <col min="3329" max="3336" width="0" style="491" hidden="1" customWidth="1"/>
    <col min="3337" max="3337" width="3.7109375" style="491" customWidth="1"/>
    <col min="3338" max="3338" width="3.85546875" style="491" customWidth="1"/>
    <col min="3339" max="3339" width="3.7109375" style="491" customWidth="1"/>
    <col min="3340" max="3340" width="12.7109375" style="491" customWidth="1"/>
    <col min="3341" max="3341" width="52.7109375" style="491" customWidth="1"/>
    <col min="3342" max="3345" width="0" style="491" hidden="1" customWidth="1"/>
    <col min="3346" max="3346" width="12.28515625" style="491" customWidth="1"/>
    <col min="3347" max="3347" width="6.42578125" style="491" customWidth="1"/>
    <col min="3348" max="3348" width="12.28515625" style="491" customWidth="1"/>
    <col min="3349" max="3349" width="0" style="491" hidden="1" customWidth="1"/>
    <col min="3350" max="3350" width="3.7109375" style="491" customWidth="1"/>
    <col min="3351" max="3351" width="11.140625" style="491" bestFit="1" customWidth="1"/>
    <col min="3352" max="3353" width="10.5703125" style="491"/>
    <col min="3354" max="3354" width="11.140625" style="491" customWidth="1"/>
    <col min="3355" max="3584" width="10.5703125" style="491"/>
    <col min="3585" max="3592" width="0" style="491" hidden="1" customWidth="1"/>
    <col min="3593" max="3593" width="3.7109375" style="491" customWidth="1"/>
    <col min="3594" max="3594" width="3.85546875" style="491" customWidth="1"/>
    <col min="3595" max="3595" width="3.7109375" style="491" customWidth="1"/>
    <col min="3596" max="3596" width="12.7109375" style="491" customWidth="1"/>
    <col min="3597" max="3597" width="52.7109375" style="491" customWidth="1"/>
    <col min="3598" max="3601" width="0" style="491" hidden="1" customWidth="1"/>
    <col min="3602" max="3602" width="12.28515625" style="491" customWidth="1"/>
    <col min="3603" max="3603" width="6.42578125" style="491" customWidth="1"/>
    <col min="3604" max="3604" width="12.28515625" style="491" customWidth="1"/>
    <col min="3605" max="3605" width="0" style="491" hidden="1" customWidth="1"/>
    <col min="3606" max="3606" width="3.7109375" style="491" customWidth="1"/>
    <col min="3607" max="3607" width="11.140625" style="491" bestFit="1" customWidth="1"/>
    <col min="3608" max="3609" width="10.5703125" style="491"/>
    <col min="3610" max="3610" width="11.140625" style="491" customWidth="1"/>
    <col min="3611" max="3840" width="10.5703125" style="491"/>
    <col min="3841" max="3848" width="0" style="491" hidden="1" customWidth="1"/>
    <col min="3849" max="3849" width="3.7109375" style="491" customWidth="1"/>
    <col min="3850" max="3850" width="3.85546875" style="491" customWidth="1"/>
    <col min="3851" max="3851" width="3.7109375" style="491" customWidth="1"/>
    <col min="3852" max="3852" width="12.7109375" style="491" customWidth="1"/>
    <col min="3853" max="3853" width="52.7109375" style="491" customWidth="1"/>
    <col min="3854" max="3857" width="0" style="491" hidden="1" customWidth="1"/>
    <col min="3858" max="3858" width="12.28515625" style="491" customWidth="1"/>
    <col min="3859" max="3859" width="6.42578125" style="491" customWidth="1"/>
    <col min="3860" max="3860" width="12.28515625" style="491" customWidth="1"/>
    <col min="3861" max="3861" width="0" style="491" hidden="1" customWidth="1"/>
    <col min="3862" max="3862" width="3.7109375" style="491" customWidth="1"/>
    <col min="3863" max="3863" width="11.140625" style="491" bestFit="1" customWidth="1"/>
    <col min="3864" max="3865" width="10.5703125" style="491"/>
    <col min="3866" max="3866" width="11.140625" style="491" customWidth="1"/>
    <col min="3867" max="4096" width="10.5703125" style="491"/>
    <col min="4097" max="4104" width="0" style="491" hidden="1" customWidth="1"/>
    <col min="4105" max="4105" width="3.7109375" style="491" customWidth="1"/>
    <col min="4106" max="4106" width="3.85546875" style="491" customWidth="1"/>
    <col min="4107" max="4107" width="3.7109375" style="491" customWidth="1"/>
    <col min="4108" max="4108" width="12.7109375" style="491" customWidth="1"/>
    <col min="4109" max="4109" width="52.7109375" style="491" customWidth="1"/>
    <col min="4110" max="4113" width="0" style="491" hidden="1" customWidth="1"/>
    <col min="4114" max="4114" width="12.28515625" style="491" customWidth="1"/>
    <col min="4115" max="4115" width="6.42578125" style="491" customWidth="1"/>
    <col min="4116" max="4116" width="12.28515625" style="491" customWidth="1"/>
    <col min="4117" max="4117" width="0" style="491" hidden="1" customWidth="1"/>
    <col min="4118" max="4118" width="3.7109375" style="491" customWidth="1"/>
    <col min="4119" max="4119" width="11.140625" style="491" bestFit="1" customWidth="1"/>
    <col min="4120" max="4121" width="10.5703125" style="491"/>
    <col min="4122" max="4122" width="11.140625" style="491" customWidth="1"/>
    <col min="4123" max="4352" width="10.5703125" style="491"/>
    <col min="4353" max="4360" width="0" style="491" hidden="1" customWidth="1"/>
    <col min="4361" max="4361" width="3.7109375" style="491" customWidth="1"/>
    <col min="4362" max="4362" width="3.85546875" style="491" customWidth="1"/>
    <col min="4363" max="4363" width="3.7109375" style="491" customWidth="1"/>
    <col min="4364" max="4364" width="12.7109375" style="491" customWidth="1"/>
    <col min="4365" max="4365" width="52.7109375" style="491" customWidth="1"/>
    <col min="4366" max="4369" width="0" style="491" hidden="1" customWidth="1"/>
    <col min="4370" max="4370" width="12.28515625" style="491" customWidth="1"/>
    <col min="4371" max="4371" width="6.42578125" style="491" customWidth="1"/>
    <col min="4372" max="4372" width="12.28515625" style="491" customWidth="1"/>
    <col min="4373" max="4373" width="0" style="491" hidden="1" customWidth="1"/>
    <col min="4374" max="4374" width="3.7109375" style="491" customWidth="1"/>
    <col min="4375" max="4375" width="11.140625" style="491" bestFit="1" customWidth="1"/>
    <col min="4376" max="4377" width="10.5703125" style="491"/>
    <col min="4378" max="4378" width="11.140625" style="491" customWidth="1"/>
    <col min="4379" max="4608" width="10.5703125" style="491"/>
    <col min="4609" max="4616" width="0" style="491" hidden="1" customWidth="1"/>
    <col min="4617" max="4617" width="3.7109375" style="491" customWidth="1"/>
    <col min="4618" max="4618" width="3.85546875" style="491" customWidth="1"/>
    <col min="4619" max="4619" width="3.7109375" style="491" customWidth="1"/>
    <col min="4620" max="4620" width="12.7109375" style="491" customWidth="1"/>
    <col min="4621" max="4621" width="52.7109375" style="491" customWidth="1"/>
    <col min="4622" max="4625" width="0" style="491" hidden="1" customWidth="1"/>
    <col min="4626" max="4626" width="12.28515625" style="491" customWidth="1"/>
    <col min="4627" max="4627" width="6.42578125" style="491" customWidth="1"/>
    <col min="4628" max="4628" width="12.28515625" style="491" customWidth="1"/>
    <col min="4629" max="4629" width="0" style="491" hidden="1" customWidth="1"/>
    <col min="4630" max="4630" width="3.7109375" style="491" customWidth="1"/>
    <col min="4631" max="4631" width="11.140625" style="491" bestFit="1" customWidth="1"/>
    <col min="4632" max="4633" width="10.5703125" style="491"/>
    <col min="4634" max="4634" width="11.140625" style="491" customWidth="1"/>
    <col min="4635" max="4864" width="10.5703125" style="491"/>
    <col min="4865" max="4872" width="0" style="491" hidden="1" customWidth="1"/>
    <col min="4873" max="4873" width="3.7109375" style="491" customWidth="1"/>
    <col min="4874" max="4874" width="3.85546875" style="491" customWidth="1"/>
    <col min="4875" max="4875" width="3.7109375" style="491" customWidth="1"/>
    <col min="4876" max="4876" width="12.7109375" style="491" customWidth="1"/>
    <col min="4877" max="4877" width="52.7109375" style="491" customWidth="1"/>
    <col min="4878" max="4881" width="0" style="491" hidden="1" customWidth="1"/>
    <col min="4882" max="4882" width="12.28515625" style="491" customWidth="1"/>
    <col min="4883" max="4883" width="6.42578125" style="491" customWidth="1"/>
    <col min="4884" max="4884" width="12.28515625" style="491" customWidth="1"/>
    <col min="4885" max="4885" width="0" style="491" hidden="1" customWidth="1"/>
    <col min="4886" max="4886" width="3.7109375" style="491" customWidth="1"/>
    <col min="4887" max="4887" width="11.140625" style="491" bestFit="1" customWidth="1"/>
    <col min="4888" max="4889" width="10.5703125" style="491"/>
    <col min="4890" max="4890" width="11.140625" style="491" customWidth="1"/>
    <col min="4891" max="5120" width="10.5703125" style="491"/>
    <col min="5121" max="5128" width="0" style="491" hidden="1" customWidth="1"/>
    <col min="5129" max="5129" width="3.7109375" style="491" customWidth="1"/>
    <col min="5130" max="5130" width="3.85546875" style="491" customWidth="1"/>
    <col min="5131" max="5131" width="3.7109375" style="491" customWidth="1"/>
    <col min="5132" max="5132" width="12.7109375" style="491" customWidth="1"/>
    <col min="5133" max="5133" width="52.7109375" style="491" customWidth="1"/>
    <col min="5134" max="5137" width="0" style="491" hidden="1" customWidth="1"/>
    <col min="5138" max="5138" width="12.28515625" style="491" customWidth="1"/>
    <col min="5139" max="5139" width="6.42578125" style="491" customWidth="1"/>
    <col min="5140" max="5140" width="12.28515625" style="491" customWidth="1"/>
    <col min="5141" max="5141" width="0" style="491" hidden="1" customWidth="1"/>
    <col min="5142" max="5142" width="3.7109375" style="491" customWidth="1"/>
    <col min="5143" max="5143" width="11.140625" style="491" bestFit="1" customWidth="1"/>
    <col min="5144" max="5145" width="10.5703125" style="491"/>
    <col min="5146" max="5146" width="11.140625" style="491" customWidth="1"/>
    <col min="5147" max="5376" width="10.5703125" style="491"/>
    <col min="5377" max="5384" width="0" style="491" hidden="1" customWidth="1"/>
    <col min="5385" max="5385" width="3.7109375" style="491" customWidth="1"/>
    <col min="5386" max="5386" width="3.85546875" style="491" customWidth="1"/>
    <col min="5387" max="5387" width="3.7109375" style="491" customWidth="1"/>
    <col min="5388" max="5388" width="12.7109375" style="491" customWidth="1"/>
    <col min="5389" max="5389" width="52.7109375" style="491" customWidth="1"/>
    <col min="5390" max="5393" width="0" style="491" hidden="1" customWidth="1"/>
    <col min="5394" max="5394" width="12.28515625" style="491" customWidth="1"/>
    <col min="5395" max="5395" width="6.42578125" style="491" customWidth="1"/>
    <col min="5396" max="5396" width="12.28515625" style="491" customWidth="1"/>
    <col min="5397" max="5397" width="0" style="491" hidden="1" customWidth="1"/>
    <col min="5398" max="5398" width="3.7109375" style="491" customWidth="1"/>
    <col min="5399" max="5399" width="11.140625" style="491" bestFit="1" customWidth="1"/>
    <col min="5400" max="5401" width="10.5703125" style="491"/>
    <col min="5402" max="5402" width="11.140625" style="491" customWidth="1"/>
    <col min="5403" max="5632" width="10.5703125" style="491"/>
    <col min="5633" max="5640" width="0" style="491" hidden="1" customWidth="1"/>
    <col min="5641" max="5641" width="3.7109375" style="491" customWidth="1"/>
    <col min="5642" max="5642" width="3.85546875" style="491" customWidth="1"/>
    <col min="5643" max="5643" width="3.7109375" style="491" customWidth="1"/>
    <col min="5644" max="5644" width="12.7109375" style="491" customWidth="1"/>
    <col min="5645" max="5645" width="52.7109375" style="491" customWidth="1"/>
    <col min="5646" max="5649" width="0" style="491" hidden="1" customWidth="1"/>
    <col min="5650" max="5650" width="12.28515625" style="491" customWidth="1"/>
    <col min="5651" max="5651" width="6.42578125" style="491" customWidth="1"/>
    <col min="5652" max="5652" width="12.28515625" style="491" customWidth="1"/>
    <col min="5653" max="5653" width="0" style="491" hidden="1" customWidth="1"/>
    <col min="5654" max="5654" width="3.7109375" style="491" customWidth="1"/>
    <col min="5655" max="5655" width="11.140625" style="491" bestFit="1" customWidth="1"/>
    <col min="5656" max="5657" width="10.5703125" style="491"/>
    <col min="5658" max="5658" width="11.140625" style="491" customWidth="1"/>
    <col min="5659" max="5888" width="10.5703125" style="491"/>
    <col min="5889" max="5896" width="0" style="491" hidden="1" customWidth="1"/>
    <col min="5897" max="5897" width="3.7109375" style="491" customWidth="1"/>
    <col min="5898" max="5898" width="3.85546875" style="491" customWidth="1"/>
    <col min="5899" max="5899" width="3.7109375" style="491" customWidth="1"/>
    <col min="5900" max="5900" width="12.7109375" style="491" customWidth="1"/>
    <col min="5901" max="5901" width="52.7109375" style="491" customWidth="1"/>
    <col min="5902" max="5905" width="0" style="491" hidden="1" customWidth="1"/>
    <col min="5906" max="5906" width="12.28515625" style="491" customWidth="1"/>
    <col min="5907" max="5907" width="6.42578125" style="491" customWidth="1"/>
    <col min="5908" max="5908" width="12.28515625" style="491" customWidth="1"/>
    <col min="5909" max="5909" width="0" style="491" hidden="1" customWidth="1"/>
    <col min="5910" max="5910" width="3.7109375" style="491" customWidth="1"/>
    <col min="5911" max="5911" width="11.140625" style="491" bestFit="1" customWidth="1"/>
    <col min="5912" max="5913" width="10.5703125" style="491"/>
    <col min="5914" max="5914" width="11.140625" style="491" customWidth="1"/>
    <col min="5915" max="6144" width="10.5703125" style="491"/>
    <col min="6145" max="6152" width="0" style="491" hidden="1" customWidth="1"/>
    <col min="6153" max="6153" width="3.7109375" style="491" customWidth="1"/>
    <col min="6154" max="6154" width="3.85546875" style="491" customWidth="1"/>
    <col min="6155" max="6155" width="3.7109375" style="491" customWidth="1"/>
    <col min="6156" max="6156" width="12.7109375" style="491" customWidth="1"/>
    <col min="6157" max="6157" width="52.7109375" style="491" customWidth="1"/>
    <col min="6158" max="6161" width="0" style="491" hidden="1" customWidth="1"/>
    <col min="6162" max="6162" width="12.28515625" style="491" customWidth="1"/>
    <col min="6163" max="6163" width="6.42578125" style="491" customWidth="1"/>
    <col min="6164" max="6164" width="12.28515625" style="491" customWidth="1"/>
    <col min="6165" max="6165" width="0" style="491" hidden="1" customWidth="1"/>
    <col min="6166" max="6166" width="3.7109375" style="491" customWidth="1"/>
    <col min="6167" max="6167" width="11.140625" style="491" bestFit="1" customWidth="1"/>
    <col min="6168" max="6169" width="10.5703125" style="491"/>
    <col min="6170" max="6170" width="11.140625" style="491" customWidth="1"/>
    <col min="6171" max="6400" width="10.5703125" style="491"/>
    <col min="6401" max="6408" width="0" style="491" hidden="1" customWidth="1"/>
    <col min="6409" max="6409" width="3.7109375" style="491" customWidth="1"/>
    <col min="6410" max="6410" width="3.85546875" style="491" customWidth="1"/>
    <col min="6411" max="6411" width="3.7109375" style="491" customWidth="1"/>
    <col min="6412" max="6412" width="12.7109375" style="491" customWidth="1"/>
    <col min="6413" max="6413" width="52.7109375" style="491" customWidth="1"/>
    <col min="6414" max="6417" width="0" style="491" hidden="1" customWidth="1"/>
    <col min="6418" max="6418" width="12.28515625" style="491" customWidth="1"/>
    <col min="6419" max="6419" width="6.42578125" style="491" customWidth="1"/>
    <col min="6420" max="6420" width="12.28515625" style="491" customWidth="1"/>
    <col min="6421" max="6421" width="0" style="491" hidden="1" customWidth="1"/>
    <col min="6422" max="6422" width="3.7109375" style="491" customWidth="1"/>
    <col min="6423" max="6423" width="11.140625" style="491" bestFit="1" customWidth="1"/>
    <col min="6424" max="6425" width="10.5703125" style="491"/>
    <col min="6426" max="6426" width="11.140625" style="491" customWidth="1"/>
    <col min="6427" max="6656" width="10.5703125" style="491"/>
    <col min="6657" max="6664" width="0" style="491" hidden="1" customWidth="1"/>
    <col min="6665" max="6665" width="3.7109375" style="491" customWidth="1"/>
    <col min="6666" max="6666" width="3.85546875" style="491" customWidth="1"/>
    <col min="6667" max="6667" width="3.7109375" style="491" customWidth="1"/>
    <col min="6668" max="6668" width="12.7109375" style="491" customWidth="1"/>
    <col min="6669" max="6669" width="52.7109375" style="491" customWidth="1"/>
    <col min="6670" max="6673" width="0" style="491" hidden="1" customWidth="1"/>
    <col min="6674" max="6674" width="12.28515625" style="491" customWidth="1"/>
    <col min="6675" max="6675" width="6.42578125" style="491" customWidth="1"/>
    <col min="6676" max="6676" width="12.28515625" style="491" customWidth="1"/>
    <col min="6677" max="6677" width="0" style="491" hidden="1" customWidth="1"/>
    <col min="6678" max="6678" width="3.7109375" style="491" customWidth="1"/>
    <col min="6679" max="6679" width="11.140625" style="491" bestFit="1" customWidth="1"/>
    <col min="6680" max="6681" width="10.5703125" style="491"/>
    <col min="6682" max="6682" width="11.140625" style="491" customWidth="1"/>
    <col min="6683" max="6912" width="10.5703125" style="491"/>
    <col min="6913" max="6920" width="0" style="491" hidden="1" customWidth="1"/>
    <col min="6921" max="6921" width="3.7109375" style="491" customWidth="1"/>
    <col min="6922" max="6922" width="3.85546875" style="491" customWidth="1"/>
    <col min="6923" max="6923" width="3.7109375" style="491" customWidth="1"/>
    <col min="6924" max="6924" width="12.7109375" style="491" customWidth="1"/>
    <col min="6925" max="6925" width="52.7109375" style="491" customWidth="1"/>
    <col min="6926" max="6929" width="0" style="491" hidden="1" customWidth="1"/>
    <col min="6930" max="6930" width="12.28515625" style="491" customWidth="1"/>
    <col min="6931" max="6931" width="6.42578125" style="491" customWidth="1"/>
    <col min="6932" max="6932" width="12.28515625" style="491" customWidth="1"/>
    <col min="6933" max="6933" width="0" style="491" hidden="1" customWidth="1"/>
    <col min="6934" max="6934" width="3.7109375" style="491" customWidth="1"/>
    <col min="6935" max="6935" width="11.140625" style="491" bestFit="1" customWidth="1"/>
    <col min="6936" max="6937" width="10.5703125" style="491"/>
    <col min="6938" max="6938" width="11.140625" style="491" customWidth="1"/>
    <col min="6939" max="7168" width="10.5703125" style="491"/>
    <col min="7169" max="7176" width="0" style="491" hidden="1" customWidth="1"/>
    <col min="7177" max="7177" width="3.7109375" style="491" customWidth="1"/>
    <col min="7178" max="7178" width="3.85546875" style="491" customWidth="1"/>
    <col min="7179" max="7179" width="3.7109375" style="491" customWidth="1"/>
    <col min="7180" max="7180" width="12.7109375" style="491" customWidth="1"/>
    <col min="7181" max="7181" width="52.7109375" style="491" customWidth="1"/>
    <col min="7182" max="7185" width="0" style="491" hidden="1" customWidth="1"/>
    <col min="7186" max="7186" width="12.28515625" style="491" customWidth="1"/>
    <col min="7187" max="7187" width="6.42578125" style="491" customWidth="1"/>
    <col min="7188" max="7188" width="12.28515625" style="491" customWidth="1"/>
    <col min="7189" max="7189" width="0" style="491" hidden="1" customWidth="1"/>
    <col min="7190" max="7190" width="3.7109375" style="491" customWidth="1"/>
    <col min="7191" max="7191" width="11.140625" style="491" bestFit="1" customWidth="1"/>
    <col min="7192" max="7193" width="10.5703125" style="491"/>
    <col min="7194" max="7194" width="11.140625" style="491" customWidth="1"/>
    <col min="7195" max="7424" width="10.5703125" style="491"/>
    <col min="7425" max="7432" width="0" style="491" hidden="1" customWidth="1"/>
    <col min="7433" max="7433" width="3.7109375" style="491" customWidth="1"/>
    <col min="7434" max="7434" width="3.85546875" style="491" customWidth="1"/>
    <col min="7435" max="7435" width="3.7109375" style="491" customWidth="1"/>
    <col min="7436" max="7436" width="12.7109375" style="491" customWidth="1"/>
    <col min="7437" max="7437" width="52.7109375" style="491" customWidth="1"/>
    <col min="7438" max="7441" width="0" style="491" hidden="1" customWidth="1"/>
    <col min="7442" max="7442" width="12.28515625" style="491" customWidth="1"/>
    <col min="7443" max="7443" width="6.42578125" style="491" customWidth="1"/>
    <col min="7444" max="7444" width="12.28515625" style="491" customWidth="1"/>
    <col min="7445" max="7445" width="0" style="491" hidden="1" customWidth="1"/>
    <col min="7446" max="7446" width="3.7109375" style="491" customWidth="1"/>
    <col min="7447" max="7447" width="11.140625" style="491" bestFit="1" customWidth="1"/>
    <col min="7448" max="7449" width="10.5703125" style="491"/>
    <col min="7450" max="7450" width="11.140625" style="491" customWidth="1"/>
    <col min="7451" max="7680" width="10.5703125" style="491"/>
    <col min="7681" max="7688" width="0" style="491" hidden="1" customWidth="1"/>
    <col min="7689" max="7689" width="3.7109375" style="491" customWidth="1"/>
    <col min="7690" max="7690" width="3.85546875" style="491" customWidth="1"/>
    <col min="7691" max="7691" width="3.7109375" style="491" customWidth="1"/>
    <col min="7692" max="7692" width="12.7109375" style="491" customWidth="1"/>
    <col min="7693" max="7693" width="52.7109375" style="491" customWidth="1"/>
    <col min="7694" max="7697" width="0" style="491" hidden="1" customWidth="1"/>
    <col min="7698" max="7698" width="12.28515625" style="491" customWidth="1"/>
    <col min="7699" max="7699" width="6.42578125" style="491" customWidth="1"/>
    <col min="7700" max="7700" width="12.28515625" style="491" customWidth="1"/>
    <col min="7701" max="7701" width="0" style="491" hidden="1" customWidth="1"/>
    <col min="7702" max="7702" width="3.7109375" style="491" customWidth="1"/>
    <col min="7703" max="7703" width="11.140625" style="491" bestFit="1" customWidth="1"/>
    <col min="7704" max="7705" width="10.5703125" style="491"/>
    <col min="7706" max="7706" width="11.140625" style="491" customWidth="1"/>
    <col min="7707" max="7936" width="10.5703125" style="491"/>
    <col min="7937" max="7944" width="0" style="491" hidden="1" customWidth="1"/>
    <col min="7945" max="7945" width="3.7109375" style="491" customWidth="1"/>
    <col min="7946" max="7946" width="3.85546875" style="491" customWidth="1"/>
    <col min="7947" max="7947" width="3.7109375" style="491" customWidth="1"/>
    <col min="7948" max="7948" width="12.7109375" style="491" customWidth="1"/>
    <col min="7949" max="7949" width="52.7109375" style="491" customWidth="1"/>
    <col min="7950" max="7953" width="0" style="491" hidden="1" customWidth="1"/>
    <col min="7954" max="7954" width="12.28515625" style="491" customWidth="1"/>
    <col min="7955" max="7955" width="6.42578125" style="491" customWidth="1"/>
    <col min="7956" max="7956" width="12.28515625" style="491" customWidth="1"/>
    <col min="7957" max="7957" width="0" style="491" hidden="1" customWidth="1"/>
    <col min="7958" max="7958" width="3.7109375" style="491" customWidth="1"/>
    <col min="7959" max="7959" width="11.140625" style="491" bestFit="1" customWidth="1"/>
    <col min="7960" max="7961" width="10.5703125" style="491"/>
    <col min="7962" max="7962" width="11.140625" style="491" customWidth="1"/>
    <col min="7963" max="8192" width="10.5703125" style="491"/>
    <col min="8193" max="8200" width="0" style="491" hidden="1" customWidth="1"/>
    <col min="8201" max="8201" width="3.7109375" style="491" customWidth="1"/>
    <col min="8202" max="8202" width="3.85546875" style="491" customWidth="1"/>
    <col min="8203" max="8203" width="3.7109375" style="491" customWidth="1"/>
    <col min="8204" max="8204" width="12.7109375" style="491" customWidth="1"/>
    <col min="8205" max="8205" width="52.7109375" style="491" customWidth="1"/>
    <col min="8206" max="8209" width="0" style="491" hidden="1" customWidth="1"/>
    <col min="8210" max="8210" width="12.28515625" style="491" customWidth="1"/>
    <col min="8211" max="8211" width="6.42578125" style="491" customWidth="1"/>
    <col min="8212" max="8212" width="12.28515625" style="491" customWidth="1"/>
    <col min="8213" max="8213" width="0" style="491" hidden="1" customWidth="1"/>
    <col min="8214" max="8214" width="3.7109375" style="491" customWidth="1"/>
    <col min="8215" max="8215" width="11.140625" style="491" bestFit="1" customWidth="1"/>
    <col min="8216" max="8217" width="10.5703125" style="491"/>
    <col min="8218" max="8218" width="11.140625" style="491" customWidth="1"/>
    <col min="8219" max="8448" width="10.5703125" style="491"/>
    <col min="8449" max="8456" width="0" style="491" hidden="1" customWidth="1"/>
    <col min="8457" max="8457" width="3.7109375" style="491" customWidth="1"/>
    <col min="8458" max="8458" width="3.85546875" style="491" customWidth="1"/>
    <col min="8459" max="8459" width="3.7109375" style="491" customWidth="1"/>
    <col min="8460" max="8460" width="12.7109375" style="491" customWidth="1"/>
    <col min="8461" max="8461" width="52.7109375" style="491" customWidth="1"/>
    <col min="8462" max="8465" width="0" style="491" hidden="1" customWidth="1"/>
    <col min="8466" max="8466" width="12.28515625" style="491" customWidth="1"/>
    <col min="8467" max="8467" width="6.42578125" style="491" customWidth="1"/>
    <col min="8468" max="8468" width="12.28515625" style="491" customWidth="1"/>
    <col min="8469" max="8469" width="0" style="491" hidden="1" customWidth="1"/>
    <col min="8470" max="8470" width="3.7109375" style="491" customWidth="1"/>
    <col min="8471" max="8471" width="11.140625" style="491" bestFit="1" customWidth="1"/>
    <col min="8472" max="8473" width="10.5703125" style="491"/>
    <col min="8474" max="8474" width="11.140625" style="491" customWidth="1"/>
    <col min="8475" max="8704" width="10.5703125" style="491"/>
    <col min="8705" max="8712" width="0" style="491" hidden="1" customWidth="1"/>
    <col min="8713" max="8713" width="3.7109375" style="491" customWidth="1"/>
    <col min="8714" max="8714" width="3.85546875" style="491" customWidth="1"/>
    <col min="8715" max="8715" width="3.7109375" style="491" customWidth="1"/>
    <col min="8716" max="8716" width="12.7109375" style="491" customWidth="1"/>
    <col min="8717" max="8717" width="52.7109375" style="491" customWidth="1"/>
    <col min="8718" max="8721" width="0" style="491" hidden="1" customWidth="1"/>
    <col min="8722" max="8722" width="12.28515625" style="491" customWidth="1"/>
    <col min="8723" max="8723" width="6.42578125" style="491" customWidth="1"/>
    <col min="8724" max="8724" width="12.28515625" style="491" customWidth="1"/>
    <col min="8725" max="8725" width="0" style="491" hidden="1" customWidth="1"/>
    <col min="8726" max="8726" width="3.7109375" style="491" customWidth="1"/>
    <col min="8727" max="8727" width="11.140625" style="491" bestFit="1" customWidth="1"/>
    <col min="8728" max="8729" width="10.5703125" style="491"/>
    <col min="8730" max="8730" width="11.140625" style="491" customWidth="1"/>
    <col min="8731" max="8960" width="10.5703125" style="491"/>
    <col min="8961" max="8968" width="0" style="491" hidden="1" customWidth="1"/>
    <col min="8969" max="8969" width="3.7109375" style="491" customWidth="1"/>
    <col min="8970" max="8970" width="3.85546875" style="491" customWidth="1"/>
    <col min="8971" max="8971" width="3.7109375" style="491" customWidth="1"/>
    <col min="8972" max="8972" width="12.7109375" style="491" customWidth="1"/>
    <col min="8973" max="8973" width="52.7109375" style="491" customWidth="1"/>
    <col min="8974" max="8977" width="0" style="491" hidden="1" customWidth="1"/>
    <col min="8978" max="8978" width="12.28515625" style="491" customWidth="1"/>
    <col min="8979" max="8979" width="6.42578125" style="491" customWidth="1"/>
    <col min="8980" max="8980" width="12.28515625" style="491" customWidth="1"/>
    <col min="8981" max="8981" width="0" style="491" hidden="1" customWidth="1"/>
    <col min="8982" max="8982" width="3.7109375" style="491" customWidth="1"/>
    <col min="8983" max="8983" width="11.140625" style="491" bestFit="1" customWidth="1"/>
    <col min="8984" max="8985" width="10.5703125" style="491"/>
    <col min="8986" max="8986" width="11.140625" style="491" customWidth="1"/>
    <col min="8987" max="9216" width="10.5703125" style="491"/>
    <col min="9217" max="9224" width="0" style="491" hidden="1" customWidth="1"/>
    <col min="9225" max="9225" width="3.7109375" style="491" customWidth="1"/>
    <col min="9226" max="9226" width="3.85546875" style="491" customWidth="1"/>
    <col min="9227" max="9227" width="3.7109375" style="491" customWidth="1"/>
    <col min="9228" max="9228" width="12.7109375" style="491" customWidth="1"/>
    <col min="9229" max="9229" width="52.7109375" style="491" customWidth="1"/>
    <col min="9230" max="9233" width="0" style="491" hidden="1" customWidth="1"/>
    <col min="9234" max="9234" width="12.28515625" style="491" customWidth="1"/>
    <col min="9235" max="9235" width="6.42578125" style="491" customWidth="1"/>
    <col min="9236" max="9236" width="12.28515625" style="491" customWidth="1"/>
    <col min="9237" max="9237" width="0" style="491" hidden="1" customWidth="1"/>
    <col min="9238" max="9238" width="3.7109375" style="491" customWidth="1"/>
    <col min="9239" max="9239" width="11.140625" style="491" bestFit="1" customWidth="1"/>
    <col min="9240" max="9241" width="10.5703125" style="491"/>
    <col min="9242" max="9242" width="11.140625" style="491" customWidth="1"/>
    <col min="9243" max="9472" width="10.5703125" style="491"/>
    <col min="9473" max="9480" width="0" style="491" hidden="1" customWidth="1"/>
    <col min="9481" max="9481" width="3.7109375" style="491" customWidth="1"/>
    <col min="9482" max="9482" width="3.85546875" style="491" customWidth="1"/>
    <col min="9483" max="9483" width="3.7109375" style="491" customWidth="1"/>
    <col min="9484" max="9484" width="12.7109375" style="491" customWidth="1"/>
    <col min="9485" max="9485" width="52.7109375" style="491" customWidth="1"/>
    <col min="9486" max="9489" width="0" style="491" hidden="1" customWidth="1"/>
    <col min="9490" max="9490" width="12.28515625" style="491" customWidth="1"/>
    <col min="9491" max="9491" width="6.42578125" style="491" customWidth="1"/>
    <col min="9492" max="9492" width="12.28515625" style="491" customWidth="1"/>
    <col min="9493" max="9493" width="0" style="491" hidden="1" customWidth="1"/>
    <col min="9494" max="9494" width="3.7109375" style="491" customWidth="1"/>
    <col min="9495" max="9495" width="11.140625" style="491" bestFit="1" customWidth="1"/>
    <col min="9496" max="9497" width="10.5703125" style="491"/>
    <col min="9498" max="9498" width="11.140625" style="491" customWidth="1"/>
    <col min="9499" max="9728" width="10.5703125" style="491"/>
    <col min="9729" max="9736" width="0" style="491" hidden="1" customWidth="1"/>
    <col min="9737" max="9737" width="3.7109375" style="491" customWidth="1"/>
    <col min="9738" max="9738" width="3.85546875" style="491" customWidth="1"/>
    <col min="9739" max="9739" width="3.7109375" style="491" customWidth="1"/>
    <col min="9740" max="9740" width="12.7109375" style="491" customWidth="1"/>
    <col min="9741" max="9741" width="52.7109375" style="491" customWidth="1"/>
    <col min="9742" max="9745" width="0" style="491" hidden="1" customWidth="1"/>
    <col min="9746" max="9746" width="12.28515625" style="491" customWidth="1"/>
    <col min="9747" max="9747" width="6.42578125" style="491" customWidth="1"/>
    <col min="9748" max="9748" width="12.28515625" style="491" customWidth="1"/>
    <col min="9749" max="9749" width="0" style="491" hidden="1" customWidth="1"/>
    <col min="9750" max="9750" width="3.7109375" style="491" customWidth="1"/>
    <col min="9751" max="9751" width="11.140625" style="491" bestFit="1" customWidth="1"/>
    <col min="9752" max="9753" width="10.5703125" style="491"/>
    <col min="9754" max="9754" width="11.140625" style="491" customWidth="1"/>
    <col min="9755" max="9984" width="10.5703125" style="491"/>
    <col min="9985" max="9992" width="0" style="491" hidden="1" customWidth="1"/>
    <col min="9993" max="9993" width="3.7109375" style="491" customWidth="1"/>
    <col min="9994" max="9994" width="3.85546875" style="491" customWidth="1"/>
    <col min="9995" max="9995" width="3.7109375" style="491" customWidth="1"/>
    <col min="9996" max="9996" width="12.7109375" style="491" customWidth="1"/>
    <col min="9997" max="9997" width="52.7109375" style="491" customWidth="1"/>
    <col min="9998" max="10001" width="0" style="491" hidden="1" customWidth="1"/>
    <col min="10002" max="10002" width="12.28515625" style="491" customWidth="1"/>
    <col min="10003" max="10003" width="6.42578125" style="491" customWidth="1"/>
    <col min="10004" max="10004" width="12.28515625" style="491" customWidth="1"/>
    <col min="10005" max="10005" width="0" style="491" hidden="1" customWidth="1"/>
    <col min="10006" max="10006" width="3.7109375" style="491" customWidth="1"/>
    <col min="10007" max="10007" width="11.140625" style="491" bestFit="1" customWidth="1"/>
    <col min="10008" max="10009" width="10.5703125" style="491"/>
    <col min="10010" max="10010" width="11.140625" style="491" customWidth="1"/>
    <col min="10011" max="10240" width="10.5703125" style="491"/>
    <col min="10241" max="10248" width="0" style="491" hidden="1" customWidth="1"/>
    <col min="10249" max="10249" width="3.7109375" style="491" customWidth="1"/>
    <col min="10250" max="10250" width="3.85546875" style="491" customWidth="1"/>
    <col min="10251" max="10251" width="3.7109375" style="491" customWidth="1"/>
    <col min="10252" max="10252" width="12.7109375" style="491" customWidth="1"/>
    <col min="10253" max="10253" width="52.7109375" style="491" customWidth="1"/>
    <col min="10254" max="10257" width="0" style="491" hidden="1" customWidth="1"/>
    <col min="10258" max="10258" width="12.28515625" style="491" customWidth="1"/>
    <col min="10259" max="10259" width="6.42578125" style="491" customWidth="1"/>
    <col min="10260" max="10260" width="12.28515625" style="491" customWidth="1"/>
    <col min="10261" max="10261" width="0" style="491" hidden="1" customWidth="1"/>
    <col min="10262" max="10262" width="3.7109375" style="491" customWidth="1"/>
    <col min="10263" max="10263" width="11.140625" style="491" bestFit="1" customWidth="1"/>
    <col min="10264" max="10265" width="10.5703125" style="491"/>
    <col min="10266" max="10266" width="11.140625" style="491" customWidth="1"/>
    <col min="10267" max="10496" width="10.5703125" style="491"/>
    <col min="10497" max="10504" width="0" style="491" hidden="1" customWidth="1"/>
    <col min="10505" max="10505" width="3.7109375" style="491" customWidth="1"/>
    <col min="10506" max="10506" width="3.85546875" style="491" customWidth="1"/>
    <col min="10507" max="10507" width="3.7109375" style="491" customWidth="1"/>
    <col min="10508" max="10508" width="12.7109375" style="491" customWidth="1"/>
    <col min="10509" max="10509" width="52.7109375" style="491" customWidth="1"/>
    <col min="10510" max="10513" width="0" style="491" hidden="1" customWidth="1"/>
    <col min="10514" max="10514" width="12.28515625" style="491" customWidth="1"/>
    <col min="10515" max="10515" width="6.42578125" style="491" customWidth="1"/>
    <col min="10516" max="10516" width="12.28515625" style="491" customWidth="1"/>
    <col min="10517" max="10517" width="0" style="491" hidden="1" customWidth="1"/>
    <col min="10518" max="10518" width="3.7109375" style="491" customWidth="1"/>
    <col min="10519" max="10519" width="11.140625" style="491" bestFit="1" customWidth="1"/>
    <col min="10520" max="10521" width="10.5703125" style="491"/>
    <col min="10522" max="10522" width="11.140625" style="491" customWidth="1"/>
    <col min="10523" max="10752" width="10.5703125" style="491"/>
    <col min="10753" max="10760" width="0" style="491" hidden="1" customWidth="1"/>
    <col min="10761" max="10761" width="3.7109375" style="491" customWidth="1"/>
    <col min="10762" max="10762" width="3.85546875" style="491" customWidth="1"/>
    <col min="10763" max="10763" width="3.7109375" style="491" customWidth="1"/>
    <col min="10764" max="10764" width="12.7109375" style="491" customWidth="1"/>
    <col min="10765" max="10765" width="52.7109375" style="491" customWidth="1"/>
    <col min="10766" max="10769" width="0" style="491" hidden="1" customWidth="1"/>
    <col min="10770" max="10770" width="12.28515625" style="491" customWidth="1"/>
    <col min="10771" max="10771" width="6.42578125" style="491" customWidth="1"/>
    <col min="10772" max="10772" width="12.28515625" style="491" customWidth="1"/>
    <col min="10773" max="10773" width="0" style="491" hidden="1" customWidth="1"/>
    <col min="10774" max="10774" width="3.7109375" style="491" customWidth="1"/>
    <col min="10775" max="10775" width="11.140625" style="491" bestFit="1" customWidth="1"/>
    <col min="10776" max="10777" width="10.5703125" style="491"/>
    <col min="10778" max="10778" width="11.140625" style="491" customWidth="1"/>
    <col min="10779" max="11008" width="10.5703125" style="491"/>
    <col min="11009" max="11016" width="0" style="491" hidden="1" customWidth="1"/>
    <col min="11017" max="11017" width="3.7109375" style="491" customWidth="1"/>
    <col min="11018" max="11018" width="3.85546875" style="491" customWidth="1"/>
    <col min="11019" max="11019" width="3.7109375" style="491" customWidth="1"/>
    <col min="11020" max="11020" width="12.7109375" style="491" customWidth="1"/>
    <col min="11021" max="11021" width="52.7109375" style="491" customWidth="1"/>
    <col min="11022" max="11025" width="0" style="491" hidden="1" customWidth="1"/>
    <col min="11026" max="11026" width="12.28515625" style="491" customWidth="1"/>
    <col min="11027" max="11027" width="6.42578125" style="491" customWidth="1"/>
    <col min="11028" max="11028" width="12.28515625" style="491" customWidth="1"/>
    <col min="11029" max="11029" width="0" style="491" hidden="1" customWidth="1"/>
    <col min="11030" max="11030" width="3.7109375" style="491" customWidth="1"/>
    <col min="11031" max="11031" width="11.140625" style="491" bestFit="1" customWidth="1"/>
    <col min="11032" max="11033" width="10.5703125" style="491"/>
    <col min="11034" max="11034" width="11.140625" style="491" customWidth="1"/>
    <col min="11035" max="11264" width="10.5703125" style="491"/>
    <col min="11265" max="11272" width="0" style="491" hidden="1" customWidth="1"/>
    <col min="11273" max="11273" width="3.7109375" style="491" customWidth="1"/>
    <col min="11274" max="11274" width="3.85546875" style="491" customWidth="1"/>
    <col min="11275" max="11275" width="3.7109375" style="491" customWidth="1"/>
    <col min="11276" max="11276" width="12.7109375" style="491" customWidth="1"/>
    <col min="11277" max="11277" width="52.7109375" style="491" customWidth="1"/>
    <col min="11278" max="11281" width="0" style="491" hidden="1" customWidth="1"/>
    <col min="11282" max="11282" width="12.28515625" style="491" customWidth="1"/>
    <col min="11283" max="11283" width="6.42578125" style="491" customWidth="1"/>
    <col min="11284" max="11284" width="12.28515625" style="491" customWidth="1"/>
    <col min="11285" max="11285" width="0" style="491" hidden="1" customWidth="1"/>
    <col min="11286" max="11286" width="3.7109375" style="491" customWidth="1"/>
    <col min="11287" max="11287" width="11.140625" style="491" bestFit="1" customWidth="1"/>
    <col min="11288" max="11289" width="10.5703125" style="491"/>
    <col min="11290" max="11290" width="11.140625" style="491" customWidth="1"/>
    <col min="11291" max="11520" width="10.5703125" style="491"/>
    <col min="11521" max="11528" width="0" style="491" hidden="1" customWidth="1"/>
    <col min="11529" max="11529" width="3.7109375" style="491" customWidth="1"/>
    <col min="11530" max="11530" width="3.85546875" style="491" customWidth="1"/>
    <col min="11531" max="11531" width="3.7109375" style="491" customWidth="1"/>
    <col min="11532" max="11532" width="12.7109375" style="491" customWidth="1"/>
    <col min="11533" max="11533" width="52.7109375" style="491" customWidth="1"/>
    <col min="11534" max="11537" width="0" style="491" hidden="1" customWidth="1"/>
    <col min="11538" max="11538" width="12.28515625" style="491" customWidth="1"/>
    <col min="11539" max="11539" width="6.42578125" style="491" customWidth="1"/>
    <col min="11540" max="11540" width="12.28515625" style="491" customWidth="1"/>
    <col min="11541" max="11541" width="0" style="491" hidden="1" customWidth="1"/>
    <col min="11542" max="11542" width="3.7109375" style="491" customWidth="1"/>
    <col min="11543" max="11543" width="11.140625" style="491" bestFit="1" customWidth="1"/>
    <col min="11544" max="11545" width="10.5703125" style="491"/>
    <col min="11546" max="11546" width="11.140625" style="491" customWidth="1"/>
    <col min="11547" max="11776" width="10.5703125" style="491"/>
    <col min="11777" max="11784" width="0" style="491" hidden="1" customWidth="1"/>
    <col min="11785" max="11785" width="3.7109375" style="491" customWidth="1"/>
    <col min="11786" max="11786" width="3.85546875" style="491" customWidth="1"/>
    <col min="11787" max="11787" width="3.7109375" style="491" customWidth="1"/>
    <col min="11788" max="11788" width="12.7109375" style="491" customWidth="1"/>
    <col min="11789" max="11789" width="52.7109375" style="491" customWidth="1"/>
    <col min="11790" max="11793" width="0" style="491" hidden="1" customWidth="1"/>
    <col min="11794" max="11794" width="12.28515625" style="491" customWidth="1"/>
    <col min="11795" max="11795" width="6.42578125" style="491" customWidth="1"/>
    <col min="11796" max="11796" width="12.28515625" style="491" customWidth="1"/>
    <col min="11797" max="11797" width="0" style="491" hidden="1" customWidth="1"/>
    <col min="11798" max="11798" width="3.7109375" style="491" customWidth="1"/>
    <col min="11799" max="11799" width="11.140625" style="491" bestFit="1" customWidth="1"/>
    <col min="11800" max="11801" width="10.5703125" style="491"/>
    <col min="11802" max="11802" width="11.140625" style="491" customWidth="1"/>
    <col min="11803" max="12032" width="10.5703125" style="491"/>
    <col min="12033" max="12040" width="0" style="491" hidden="1" customWidth="1"/>
    <col min="12041" max="12041" width="3.7109375" style="491" customWidth="1"/>
    <col min="12042" max="12042" width="3.85546875" style="491" customWidth="1"/>
    <col min="12043" max="12043" width="3.7109375" style="491" customWidth="1"/>
    <col min="12044" max="12044" width="12.7109375" style="491" customWidth="1"/>
    <col min="12045" max="12045" width="52.7109375" style="491" customWidth="1"/>
    <col min="12046" max="12049" width="0" style="491" hidden="1" customWidth="1"/>
    <col min="12050" max="12050" width="12.28515625" style="491" customWidth="1"/>
    <col min="12051" max="12051" width="6.42578125" style="491" customWidth="1"/>
    <col min="12052" max="12052" width="12.28515625" style="491" customWidth="1"/>
    <col min="12053" max="12053" width="0" style="491" hidden="1" customWidth="1"/>
    <col min="12054" max="12054" width="3.7109375" style="491" customWidth="1"/>
    <col min="12055" max="12055" width="11.140625" style="491" bestFit="1" customWidth="1"/>
    <col min="12056" max="12057" width="10.5703125" style="491"/>
    <col min="12058" max="12058" width="11.140625" style="491" customWidth="1"/>
    <col min="12059" max="12288" width="10.5703125" style="491"/>
    <col min="12289" max="12296" width="0" style="491" hidden="1" customWidth="1"/>
    <col min="12297" max="12297" width="3.7109375" style="491" customWidth="1"/>
    <col min="12298" max="12298" width="3.85546875" style="491" customWidth="1"/>
    <col min="12299" max="12299" width="3.7109375" style="491" customWidth="1"/>
    <col min="12300" max="12300" width="12.7109375" style="491" customWidth="1"/>
    <col min="12301" max="12301" width="52.7109375" style="491" customWidth="1"/>
    <col min="12302" max="12305" width="0" style="491" hidden="1" customWidth="1"/>
    <col min="12306" max="12306" width="12.28515625" style="491" customWidth="1"/>
    <col min="12307" max="12307" width="6.42578125" style="491" customWidth="1"/>
    <col min="12308" max="12308" width="12.28515625" style="491" customWidth="1"/>
    <col min="12309" max="12309" width="0" style="491" hidden="1" customWidth="1"/>
    <col min="12310" max="12310" width="3.7109375" style="491" customWidth="1"/>
    <col min="12311" max="12311" width="11.140625" style="491" bestFit="1" customWidth="1"/>
    <col min="12312" max="12313" width="10.5703125" style="491"/>
    <col min="12314" max="12314" width="11.140625" style="491" customWidth="1"/>
    <col min="12315" max="12544" width="10.5703125" style="491"/>
    <col min="12545" max="12552" width="0" style="491" hidden="1" customWidth="1"/>
    <col min="12553" max="12553" width="3.7109375" style="491" customWidth="1"/>
    <col min="12554" max="12554" width="3.85546875" style="491" customWidth="1"/>
    <col min="12555" max="12555" width="3.7109375" style="491" customWidth="1"/>
    <col min="12556" max="12556" width="12.7109375" style="491" customWidth="1"/>
    <col min="12557" max="12557" width="52.7109375" style="491" customWidth="1"/>
    <col min="12558" max="12561" width="0" style="491" hidden="1" customWidth="1"/>
    <col min="12562" max="12562" width="12.28515625" style="491" customWidth="1"/>
    <col min="12563" max="12563" width="6.42578125" style="491" customWidth="1"/>
    <col min="12564" max="12564" width="12.28515625" style="491" customWidth="1"/>
    <col min="12565" max="12565" width="0" style="491" hidden="1" customWidth="1"/>
    <col min="12566" max="12566" width="3.7109375" style="491" customWidth="1"/>
    <col min="12567" max="12567" width="11.140625" style="491" bestFit="1" customWidth="1"/>
    <col min="12568" max="12569" width="10.5703125" style="491"/>
    <col min="12570" max="12570" width="11.140625" style="491" customWidth="1"/>
    <col min="12571" max="12800" width="10.5703125" style="491"/>
    <col min="12801" max="12808" width="0" style="491" hidden="1" customWidth="1"/>
    <col min="12809" max="12809" width="3.7109375" style="491" customWidth="1"/>
    <col min="12810" max="12810" width="3.85546875" style="491" customWidth="1"/>
    <col min="12811" max="12811" width="3.7109375" style="491" customWidth="1"/>
    <col min="12812" max="12812" width="12.7109375" style="491" customWidth="1"/>
    <col min="12813" max="12813" width="52.7109375" style="491" customWidth="1"/>
    <col min="12814" max="12817" width="0" style="491" hidden="1" customWidth="1"/>
    <col min="12818" max="12818" width="12.28515625" style="491" customWidth="1"/>
    <col min="12819" max="12819" width="6.42578125" style="491" customWidth="1"/>
    <col min="12820" max="12820" width="12.28515625" style="491" customWidth="1"/>
    <col min="12821" max="12821" width="0" style="491" hidden="1" customWidth="1"/>
    <col min="12822" max="12822" width="3.7109375" style="491" customWidth="1"/>
    <col min="12823" max="12823" width="11.140625" style="491" bestFit="1" customWidth="1"/>
    <col min="12824" max="12825" width="10.5703125" style="491"/>
    <col min="12826" max="12826" width="11.140625" style="491" customWidth="1"/>
    <col min="12827" max="13056" width="10.5703125" style="491"/>
    <col min="13057" max="13064" width="0" style="491" hidden="1" customWidth="1"/>
    <col min="13065" max="13065" width="3.7109375" style="491" customWidth="1"/>
    <col min="13066" max="13066" width="3.85546875" style="491" customWidth="1"/>
    <col min="13067" max="13067" width="3.7109375" style="491" customWidth="1"/>
    <col min="13068" max="13068" width="12.7109375" style="491" customWidth="1"/>
    <col min="13069" max="13069" width="52.7109375" style="491" customWidth="1"/>
    <col min="13070" max="13073" width="0" style="491" hidden="1" customWidth="1"/>
    <col min="13074" max="13074" width="12.28515625" style="491" customWidth="1"/>
    <col min="13075" max="13075" width="6.42578125" style="491" customWidth="1"/>
    <col min="13076" max="13076" width="12.28515625" style="491" customWidth="1"/>
    <col min="13077" max="13077" width="0" style="491" hidden="1" customWidth="1"/>
    <col min="13078" max="13078" width="3.7109375" style="491" customWidth="1"/>
    <col min="13079" max="13079" width="11.140625" style="491" bestFit="1" customWidth="1"/>
    <col min="13080" max="13081" width="10.5703125" style="491"/>
    <col min="13082" max="13082" width="11.140625" style="491" customWidth="1"/>
    <col min="13083" max="13312" width="10.5703125" style="491"/>
    <col min="13313" max="13320" width="0" style="491" hidden="1" customWidth="1"/>
    <col min="13321" max="13321" width="3.7109375" style="491" customWidth="1"/>
    <col min="13322" max="13322" width="3.85546875" style="491" customWidth="1"/>
    <col min="13323" max="13323" width="3.7109375" style="491" customWidth="1"/>
    <col min="13324" max="13324" width="12.7109375" style="491" customWidth="1"/>
    <col min="13325" max="13325" width="52.7109375" style="491" customWidth="1"/>
    <col min="13326" max="13329" width="0" style="491" hidden="1" customWidth="1"/>
    <col min="13330" max="13330" width="12.28515625" style="491" customWidth="1"/>
    <col min="13331" max="13331" width="6.42578125" style="491" customWidth="1"/>
    <col min="13332" max="13332" width="12.28515625" style="491" customWidth="1"/>
    <col min="13333" max="13333" width="0" style="491" hidden="1" customWidth="1"/>
    <col min="13334" max="13334" width="3.7109375" style="491" customWidth="1"/>
    <col min="13335" max="13335" width="11.140625" style="491" bestFit="1" customWidth="1"/>
    <col min="13336" max="13337" width="10.5703125" style="491"/>
    <col min="13338" max="13338" width="11.140625" style="491" customWidth="1"/>
    <col min="13339" max="13568" width="10.5703125" style="491"/>
    <col min="13569" max="13576" width="0" style="491" hidden="1" customWidth="1"/>
    <col min="13577" max="13577" width="3.7109375" style="491" customWidth="1"/>
    <col min="13578" max="13578" width="3.85546875" style="491" customWidth="1"/>
    <col min="13579" max="13579" width="3.7109375" style="491" customWidth="1"/>
    <col min="13580" max="13580" width="12.7109375" style="491" customWidth="1"/>
    <col min="13581" max="13581" width="52.7109375" style="491" customWidth="1"/>
    <col min="13582" max="13585" width="0" style="491" hidden="1" customWidth="1"/>
    <col min="13586" max="13586" width="12.28515625" style="491" customWidth="1"/>
    <col min="13587" max="13587" width="6.42578125" style="491" customWidth="1"/>
    <col min="13588" max="13588" width="12.28515625" style="491" customWidth="1"/>
    <col min="13589" max="13589" width="0" style="491" hidden="1" customWidth="1"/>
    <col min="13590" max="13590" width="3.7109375" style="491" customWidth="1"/>
    <col min="13591" max="13591" width="11.140625" style="491" bestFit="1" customWidth="1"/>
    <col min="13592" max="13593" width="10.5703125" style="491"/>
    <col min="13594" max="13594" width="11.140625" style="491" customWidth="1"/>
    <col min="13595" max="13824" width="10.5703125" style="491"/>
    <col min="13825" max="13832" width="0" style="491" hidden="1" customWidth="1"/>
    <col min="13833" max="13833" width="3.7109375" style="491" customWidth="1"/>
    <col min="13834" max="13834" width="3.85546875" style="491" customWidth="1"/>
    <col min="13835" max="13835" width="3.7109375" style="491" customWidth="1"/>
    <col min="13836" max="13836" width="12.7109375" style="491" customWidth="1"/>
    <col min="13837" max="13837" width="52.7109375" style="491" customWidth="1"/>
    <col min="13838" max="13841" width="0" style="491" hidden="1" customWidth="1"/>
    <col min="13842" max="13842" width="12.28515625" style="491" customWidth="1"/>
    <col min="13843" max="13843" width="6.42578125" style="491" customWidth="1"/>
    <col min="13844" max="13844" width="12.28515625" style="491" customWidth="1"/>
    <col min="13845" max="13845" width="0" style="491" hidden="1" customWidth="1"/>
    <col min="13846" max="13846" width="3.7109375" style="491" customWidth="1"/>
    <col min="13847" max="13847" width="11.140625" style="491" bestFit="1" customWidth="1"/>
    <col min="13848" max="13849" width="10.5703125" style="491"/>
    <col min="13850" max="13850" width="11.140625" style="491" customWidth="1"/>
    <col min="13851" max="14080" width="10.5703125" style="491"/>
    <col min="14081" max="14088" width="0" style="491" hidden="1" customWidth="1"/>
    <col min="14089" max="14089" width="3.7109375" style="491" customWidth="1"/>
    <col min="14090" max="14090" width="3.85546875" style="491" customWidth="1"/>
    <col min="14091" max="14091" width="3.7109375" style="491" customWidth="1"/>
    <col min="14092" max="14092" width="12.7109375" style="491" customWidth="1"/>
    <col min="14093" max="14093" width="52.7109375" style="491" customWidth="1"/>
    <col min="14094" max="14097" width="0" style="491" hidden="1" customWidth="1"/>
    <col min="14098" max="14098" width="12.28515625" style="491" customWidth="1"/>
    <col min="14099" max="14099" width="6.42578125" style="491" customWidth="1"/>
    <col min="14100" max="14100" width="12.28515625" style="491" customWidth="1"/>
    <col min="14101" max="14101" width="0" style="491" hidden="1" customWidth="1"/>
    <col min="14102" max="14102" width="3.7109375" style="491" customWidth="1"/>
    <col min="14103" max="14103" width="11.140625" style="491" bestFit="1" customWidth="1"/>
    <col min="14104" max="14105" width="10.5703125" style="491"/>
    <col min="14106" max="14106" width="11.140625" style="491" customWidth="1"/>
    <col min="14107" max="14336" width="10.5703125" style="491"/>
    <col min="14337" max="14344" width="0" style="491" hidden="1" customWidth="1"/>
    <col min="14345" max="14345" width="3.7109375" style="491" customWidth="1"/>
    <col min="14346" max="14346" width="3.85546875" style="491" customWidth="1"/>
    <col min="14347" max="14347" width="3.7109375" style="491" customWidth="1"/>
    <col min="14348" max="14348" width="12.7109375" style="491" customWidth="1"/>
    <col min="14349" max="14349" width="52.7109375" style="491" customWidth="1"/>
    <col min="14350" max="14353" width="0" style="491" hidden="1" customWidth="1"/>
    <col min="14354" max="14354" width="12.28515625" style="491" customWidth="1"/>
    <col min="14355" max="14355" width="6.42578125" style="491" customWidth="1"/>
    <col min="14356" max="14356" width="12.28515625" style="491" customWidth="1"/>
    <col min="14357" max="14357" width="0" style="491" hidden="1" customWidth="1"/>
    <col min="14358" max="14358" width="3.7109375" style="491" customWidth="1"/>
    <col min="14359" max="14359" width="11.140625" style="491" bestFit="1" customWidth="1"/>
    <col min="14360" max="14361" width="10.5703125" style="491"/>
    <col min="14362" max="14362" width="11.140625" style="491" customWidth="1"/>
    <col min="14363" max="14592" width="10.5703125" style="491"/>
    <col min="14593" max="14600" width="0" style="491" hidden="1" customWidth="1"/>
    <col min="14601" max="14601" width="3.7109375" style="491" customWidth="1"/>
    <col min="14602" max="14602" width="3.85546875" style="491" customWidth="1"/>
    <col min="14603" max="14603" width="3.7109375" style="491" customWidth="1"/>
    <col min="14604" max="14604" width="12.7109375" style="491" customWidth="1"/>
    <col min="14605" max="14605" width="52.7109375" style="491" customWidth="1"/>
    <col min="14606" max="14609" width="0" style="491" hidden="1" customWidth="1"/>
    <col min="14610" max="14610" width="12.28515625" style="491" customWidth="1"/>
    <col min="14611" max="14611" width="6.42578125" style="491" customWidth="1"/>
    <col min="14612" max="14612" width="12.28515625" style="491" customWidth="1"/>
    <col min="14613" max="14613" width="0" style="491" hidden="1" customWidth="1"/>
    <col min="14614" max="14614" width="3.7109375" style="491" customWidth="1"/>
    <col min="14615" max="14615" width="11.140625" style="491" bestFit="1" customWidth="1"/>
    <col min="14616" max="14617" width="10.5703125" style="491"/>
    <col min="14618" max="14618" width="11.140625" style="491" customWidth="1"/>
    <col min="14619" max="14848" width="10.5703125" style="491"/>
    <col min="14849" max="14856" width="0" style="491" hidden="1" customWidth="1"/>
    <col min="14857" max="14857" width="3.7109375" style="491" customWidth="1"/>
    <col min="14858" max="14858" width="3.85546875" style="491" customWidth="1"/>
    <col min="14859" max="14859" width="3.7109375" style="491" customWidth="1"/>
    <col min="14860" max="14860" width="12.7109375" style="491" customWidth="1"/>
    <col min="14861" max="14861" width="52.7109375" style="491" customWidth="1"/>
    <col min="14862" max="14865" width="0" style="491" hidden="1" customWidth="1"/>
    <col min="14866" max="14866" width="12.28515625" style="491" customWidth="1"/>
    <col min="14867" max="14867" width="6.42578125" style="491" customWidth="1"/>
    <col min="14868" max="14868" width="12.28515625" style="491" customWidth="1"/>
    <col min="14869" max="14869" width="0" style="491" hidden="1" customWidth="1"/>
    <col min="14870" max="14870" width="3.7109375" style="491" customWidth="1"/>
    <col min="14871" max="14871" width="11.140625" style="491" bestFit="1" customWidth="1"/>
    <col min="14872" max="14873" width="10.5703125" style="491"/>
    <col min="14874" max="14874" width="11.140625" style="491" customWidth="1"/>
    <col min="14875" max="15104" width="10.5703125" style="491"/>
    <col min="15105" max="15112" width="0" style="491" hidden="1" customWidth="1"/>
    <col min="15113" max="15113" width="3.7109375" style="491" customWidth="1"/>
    <col min="15114" max="15114" width="3.85546875" style="491" customWidth="1"/>
    <col min="15115" max="15115" width="3.7109375" style="491" customWidth="1"/>
    <col min="15116" max="15116" width="12.7109375" style="491" customWidth="1"/>
    <col min="15117" max="15117" width="52.7109375" style="491" customWidth="1"/>
    <col min="15118" max="15121" width="0" style="491" hidden="1" customWidth="1"/>
    <col min="15122" max="15122" width="12.28515625" style="491" customWidth="1"/>
    <col min="15123" max="15123" width="6.42578125" style="491" customWidth="1"/>
    <col min="15124" max="15124" width="12.28515625" style="491" customWidth="1"/>
    <col min="15125" max="15125" width="0" style="491" hidden="1" customWidth="1"/>
    <col min="15126" max="15126" width="3.7109375" style="491" customWidth="1"/>
    <col min="15127" max="15127" width="11.140625" style="491" bestFit="1" customWidth="1"/>
    <col min="15128" max="15129" width="10.5703125" style="491"/>
    <col min="15130" max="15130" width="11.140625" style="491" customWidth="1"/>
    <col min="15131" max="15360" width="10.5703125" style="491"/>
    <col min="15361" max="15368" width="0" style="491" hidden="1" customWidth="1"/>
    <col min="15369" max="15369" width="3.7109375" style="491" customWidth="1"/>
    <col min="15370" max="15370" width="3.85546875" style="491" customWidth="1"/>
    <col min="15371" max="15371" width="3.7109375" style="491" customWidth="1"/>
    <col min="15372" max="15372" width="12.7109375" style="491" customWidth="1"/>
    <col min="15373" max="15373" width="52.7109375" style="491" customWidth="1"/>
    <col min="15374" max="15377" width="0" style="491" hidden="1" customWidth="1"/>
    <col min="15378" max="15378" width="12.28515625" style="491" customWidth="1"/>
    <col min="15379" max="15379" width="6.42578125" style="491" customWidth="1"/>
    <col min="15380" max="15380" width="12.28515625" style="491" customWidth="1"/>
    <col min="15381" max="15381" width="0" style="491" hidden="1" customWidth="1"/>
    <col min="15382" max="15382" width="3.7109375" style="491" customWidth="1"/>
    <col min="15383" max="15383" width="11.140625" style="491" bestFit="1" customWidth="1"/>
    <col min="15384" max="15385" width="10.5703125" style="491"/>
    <col min="15386" max="15386" width="11.140625" style="491" customWidth="1"/>
    <col min="15387" max="15616" width="10.5703125" style="491"/>
    <col min="15617" max="15624" width="0" style="491" hidden="1" customWidth="1"/>
    <col min="15625" max="15625" width="3.7109375" style="491" customWidth="1"/>
    <col min="15626" max="15626" width="3.85546875" style="491" customWidth="1"/>
    <col min="15627" max="15627" width="3.7109375" style="491" customWidth="1"/>
    <col min="15628" max="15628" width="12.7109375" style="491" customWidth="1"/>
    <col min="15629" max="15629" width="52.7109375" style="491" customWidth="1"/>
    <col min="15630" max="15633" width="0" style="491" hidden="1" customWidth="1"/>
    <col min="15634" max="15634" width="12.28515625" style="491" customWidth="1"/>
    <col min="15635" max="15635" width="6.42578125" style="491" customWidth="1"/>
    <col min="15636" max="15636" width="12.28515625" style="491" customWidth="1"/>
    <col min="15637" max="15637" width="0" style="491" hidden="1" customWidth="1"/>
    <col min="15638" max="15638" width="3.7109375" style="491" customWidth="1"/>
    <col min="15639" max="15639" width="11.140625" style="491" bestFit="1" customWidth="1"/>
    <col min="15640" max="15641" width="10.5703125" style="491"/>
    <col min="15642" max="15642" width="11.140625" style="491" customWidth="1"/>
    <col min="15643" max="15872" width="10.5703125" style="491"/>
    <col min="15873" max="15880" width="0" style="491" hidden="1" customWidth="1"/>
    <col min="15881" max="15881" width="3.7109375" style="491" customWidth="1"/>
    <col min="15882" max="15882" width="3.85546875" style="491" customWidth="1"/>
    <col min="15883" max="15883" width="3.7109375" style="491" customWidth="1"/>
    <col min="15884" max="15884" width="12.7109375" style="491" customWidth="1"/>
    <col min="15885" max="15885" width="52.7109375" style="491" customWidth="1"/>
    <col min="15886" max="15889" width="0" style="491" hidden="1" customWidth="1"/>
    <col min="15890" max="15890" width="12.28515625" style="491" customWidth="1"/>
    <col min="15891" max="15891" width="6.42578125" style="491" customWidth="1"/>
    <col min="15892" max="15892" width="12.28515625" style="491" customWidth="1"/>
    <col min="15893" max="15893" width="0" style="491" hidden="1" customWidth="1"/>
    <col min="15894" max="15894" width="3.7109375" style="491" customWidth="1"/>
    <col min="15895" max="15895" width="11.140625" style="491" bestFit="1" customWidth="1"/>
    <col min="15896" max="15897" width="10.5703125" style="491"/>
    <col min="15898" max="15898" width="11.140625" style="491" customWidth="1"/>
    <col min="15899" max="16128" width="10.5703125" style="491"/>
    <col min="16129" max="16136" width="0" style="491" hidden="1" customWidth="1"/>
    <col min="16137" max="16137" width="3.7109375" style="491" customWidth="1"/>
    <col min="16138" max="16138" width="3.85546875" style="491" customWidth="1"/>
    <col min="16139" max="16139" width="3.7109375" style="491" customWidth="1"/>
    <col min="16140" max="16140" width="12.7109375" style="491" customWidth="1"/>
    <col min="16141" max="16141" width="52.7109375" style="491" customWidth="1"/>
    <col min="16142" max="16145" width="0" style="491" hidden="1" customWidth="1"/>
    <col min="16146" max="16146" width="12.28515625" style="491" customWidth="1"/>
    <col min="16147" max="16147" width="6.42578125" style="491" customWidth="1"/>
    <col min="16148" max="16148" width="12.28515625" style="491" customWidth="1"/>
    <col min="16149" max="16149" width="0" style="491" hidden="1" customWidth="1"/>
    <col min="16150" max="16150" width="3.7109375" style="491" customWidth="1"/>
    <col min="16151" max="16151" width="11.140625" style="491" bestFit="1" customWidth="1"/>
    <col min="16152" max="16153" width="10.5703125" style="491"/>
    <col min="16154" max="16154" width="11.140625" style="491" customWidth="1"/>
    <col min="16155" max="16384" width="10.5703125" style="491"/>
  </cols>
  <sheetData>
    <row r="1" spans="1:34" hidden="1">
      <c r="Q1" s="550"/>
      <c r="R1" s="550"/>
    </row>
    <row r="2" spans="1:34" hidden="1">
      <c r="U2" s="550"/>
    </row>
    <row r="3" spans="1:34" hidden="1"/>
    <row r="4" spans="1:34" ht="3" customHeight="1">
      <c r="J4" s="497"/>
      <c r="K4" s="497"/>
      <c r="L4" s="492"/>
      <c r="M4" s="492"/>
      <c r="N4" s="492"/>
      <c r="O4" s="500"/>
      <c r="P4" s="500"/>
      <c r="Q4" s="500"/>
      <c r="R4" s="500"/>
      <c r="S4" s="500"/>
      <c r="T4" s="500"/>
      <c r="U4" s="500"/>
    </row>
    <row r="5" spans="1:34" ht="26.1" customHeight="1">
      <c r="J5" s="497"/>
      <c r="K5" s="497"/>
      <c r="L5" s="1300" t="s">
        <v>720</v>
      </c>
      <c r="M5" s="1300"/>
      <c r="N5" s="1300"/>
      <c r="O5" s="1300"/>
      <c r="P5" s="1300"/>
      <c r="Q5" s="1300"/>
      <c r="R5" s="1300"/>
      <c r="S5" s="1300"/>
      <c r="T5" s="1300"/>
      <c r="U5" s="631"/>
    </row>
    <row r="6" spans="1:34" ht="3" customHeight="1">
      <c r="J6" s="497"/>
      <c r="K6" s="497"/>
      <c r="L6" s="492"/>
      <c r="M6" s="492"/>
      <c r="N6" s="492"/>
      <c r="O6" s="496"/>
      <c r="P6" s="496"/>
      <c r="Q6" s="496"/>
      <c r="R6" s="496"/>
      <c r="S6" s="496"/>
      <c r="T6" s="496"/>
      <c r="U6" s="496"/>
      <c r="V6" s="500"/>
    </row>
    <row r="7" spans="1:34" s="774" customFormat="1" ht="5.25" hidden="1">
      <c r="A7" s="1097"/>
      <c r="B7" s="1097"/>
      <c r="C7" s="1097"/>
      <c r="D7" s="1097"/>
      <c r="E7" s="1097"/>
      <c r="F7" s="1097"/>
      <c r="G7" s="1100"/>
      <c r="H7" s="1100"/>
      <c r="I7" s="745"/>
      <c r="J7" s="746"/>
      <c r="K7" s="746"/>
      <c r="L7" s="747"/>
      <c r="M7" s="1167"/>
      <c r="N7" s="747"/>
      <c r="O7" s="1323"/>
      <c r="P7" s="1323"/>
      <c r="Q7" s="777"/>
      <c r="R7" s="777"/>
      <c r="S7" s="777"/>
      <c r="T7" s="777"/>
      <c r="U7" s="778"/>
      <c r="V7" s="779"/>
      <c r="X7" s="1097"/>
      <c r="Y7" s="1097"/>
      <c r="Z7" s="1097"/>
      <c r="AA7" s="1097"/>
      <c r="AB7" s="1097"/>
      <c r="AC7" s="1097"/>
      <c r="AD7" s="1097"/>
      <c r="AE7" s="1097"/>
      <c r="AF7" s="1097"/>
      <c r="AG7" s="1097"/>
      <c r="AH7" s="1097"/>
    </row>
    <row r="8" spans="1:34" s="774" customFormat="1" ht="5.25" hidden="1">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9"/>
      <c r="B9" s="1119"/>
      <c r="C9" s="1119"/>
      <c r="D9" s="1119"/>
      <c r="E9" s="1119"/>
      <c r="F9" s="1119"/>
      <c r="G9" s="1119"/>
      <c r="H9" s="1119"/>
      <c r="L9" s="1170"/>
      <c r="M9" s="1044"/>
      <c r="O9" s="1306"/>
      <c r="P9" s="1306"/>
      <c r="Q9" s="1306"/>
      <c r="R9" s="1306"/>
      <c r="S9" s="1306"/>
      <c r="T9" s="1306"/>
      <c r="U9" s="778"/>
      <c r="V9" s="778"/>
      <c r="X9" s="1119"/>
      <c r="Y9" s="1119"/>
      <c r="Z9" s="1119"/>
      <c r="AA9" s="1119"/>
      <c r="AB9" s="1119"/>
    </row>
    <row r="10" spans="1:34" s="537" customFormat="1" ht="18.75">
      <c r="A10" s="557"/>
      <c r="B10" s="557"/>
      <c r="C10" s="557"/>
      <c r="D10" s="557"/>
      <c r="E10" s="557"/>
      <c r="F10" s="557"/>
      <c r="G10" s="557"/>
      <c r="H10" s="557"/>
      <c r="L10" s="467"/>
      <c r="M10" s="584" t="str">
        <f>"Дата подачи заявления об "&amp;IF(datePr_ch="","утверждении","изменении") &amp; " тарифов"</f>
        <v>Дата подачи заявления об изменении тарифов</v>
      </c>
      <c r="N10" s="1123"/>
      <c r="O10" s="1307" t="str">
        <f>IF(datePr_ch="",IF(datePr="","",datePr),datePr_ch)</f>
        <v>30.04.2019</v>
      </c>
      <c r="P10" s="1307"/>
      <c r="Q10" s="1307"/>
      <c r="R10" s="1307"/>
      <c r="S10" s="1307"/>
      <c r="T10" s="1307"/>
      <c r="U10" s="549"/>
      <c r="V10" s="549"/>
      <c r="W10" s="487"/>
      <c r="X10" s="557"/>
      <c r="Y10" s="557"/>
      <c r="Z10" s="557"/>
      <c r="AA10" s="557"/>
      <c r="AB10" s="557"/>
      <c r="AC10" s="557"/>
      <c r="AD10" s="557"/>
      <c r="AE10" s="557"/>
      <c r="AF10" s="557"/>
      <c r="AG10" s="557"/>
      <c r="AH10" s="557"/>
    </row>
    <row r="11" spans="1:34" s="537" customFormat="1" ht="18.75">
      <c r="A11" s="557"/>
      <c r="B11" s="557"/>
      <c r="C11" s="557"/>
      <c r="D11" s="557"/>
      <c r="E11" s="557"/>
      <c r="F11" s="557"/>
      <c r="G11" s="557"/>
      <c r="H11" s="557"/>
      <c r="L11" s="520"/>
      <c r="M11" s="584" t="str">
        <f>"Номер подачи заявления об "&amp;IF(numberPr_ch="","утверждении","изменении") &amp; " тарифов"</f>
        <v>Номер подачи заявления об изменении тарифов</v>
      </c>
      <c r="N11" s="1123"/>
      <c r="O11" s="1307" t="str">
        <f>IF(numberPr_ch="",IF(numberPr="","",numberPr),numberPr_ch)</f>
        <v>05-1215</v>
      </c>
      <c r="P11" s="1307"/>
      <c r="Q11" s="1307"/>
      <c r="R11" s="1307"/>
      <c r="S11" s="1307"/>
      <c r="T11" s="1307"/>
      <c r="U11" s="549"/>
      <c r="V11" s="549"/>
      <c r="W11" s="487"/>
      <c r="X11" s="557"/>
      <c r="Y11" s="557"/>
      <c r="Z11" s="557"/>
      <c r="AA11" s="557"/>
      <c r="AB11" s="557"/>
      <c r="AC11" s="557"/>
      <c r="AD11" s="557"/>
      <c r="AE11" s="557"/>
      <c r="AF11" s="557"/>
      <c r="AG11" s="557"/>
      <c r="AH11" s="557"/>
    </row>
    <row r="12" spans="1:34" s="744" customFormat="1" ht="5.25" hidden="1">
      <c r="A12" s="1119"/>
      <c r="B12" s="1119"/>
      <c r="C12" s="1119"/>
      <c r="D12" s="1119"/>
      <c r="E12" s="1119"/>
      <c r="F12" s="1119"/>
      <c r="G12" s="1119"/>
      <c r="H12" s="1119"/>
      <c r="L12" s="1170"/>
      <c r="M12" s="1044"/>
      <c r="O12" s="1306"/>
      <c r="P12" s="1306"/>
      <c r="Q12" s="1306"/>
      <c r="R12" s="1306"/>
      <c r="S12" s="1306"/>
      <c r="T12" s="1306"/>
      <c r="U12" s="778"/>
      <c r="V12" s="778"/>
      <c r="X12" s="1119"/>
      <c r="Y12" s="1119"/>
      <c r="Z12" s="1119"/>
      <c r="AA12" s="1119"/>
      <c r="AB12" s="1119"/>
    </row>
    <row r="13" spans="1:34" s="537" customFormat="1" ht="11.25" hidden="1">
      <c r="A13" s="557"/>
      <c r="B13" s="557"/>
      <c r="C13" s="557"/>
      <c r="D13" s="557"/>
      <c r="E13" s="557"/>
      <c r="F13" s="557"/>
      <c r="G13" s="557"/>
      <c r="H13" s="557"/>
      <c r="L13" s="1301"/>
      <c r="M13" s="1301"/>
      <c r="N13" s="534"/>
      <c r="O13" s="549"/>
      <c r="P13" s="549"/>
      <c r="Q13" s="549"/>
      <c r="R13" s="549"/>
      <c r="S13" s="549"/>
      <c r="T13" s="549"/>
      <c r="U13" s="555" t="s">
        <v>371</v>
      </c>
      <c r="X13" s="557"/>
      <c r="Y13" s="557"/>
      <c r="Z13" s="557"/>
      <c r="AA13" s="557"/>
      <c r="AB13" s="557"/>
      <c r="AC13" s="557"/>
      <c r="AD13" s="557"/>
      <c r="AE13" s="557"/>
      <c r="AF13" s="557"/>
      <c r="AG13" s="557"/>
      <c r="AH13" s="557"/>
    </row>
    <row r="14" spans="1:34">
      <c r="J14" s="497"/>
      <c r="K14" s="497"/>
      <c r="L14" s="492"/>
      <c r="M14" s="492"/>
      <c r="N14" s="470"/>
      <c r="O14" s="1308"/>
      <c r="P14" s="1308"/>
      <c r="Q14" s="1308"/>
      <c r="R14" s="1308"/>
      <c r="S14" s="1308"/>
      <c r="T14" s="1308"/>
      <c r="U14" s="1308"/>
    </row>
    <row r="15" spans="1:34">
      <c r="J15" s="497"/>
      <c r="K15" s="497"/>
      <c r="L15" s="1229" t="s">
        <v>445</v>
      </c>
      <c r="M15" s="1229"/>
      <c r="N15" s="1229"/>
      <c r="O15" s="1229"/>
      <c r="P15" s="1229"/>
      <c r="Q15" s="1229"/>
      <c r="R15" s="1229"/>
      <c r="S15" s="1229"/>
      <c r="T15" s="1229"/>
      <c r="U15" s="1229"/>
      <c r="V15" s="1229"/>
      <c r="W15" s="1229" t="s">
        <v>446</v>
      </c>
    </row>
    <row r="16" spans="1:34" ht="14.25" customHeight="1">
      <c r="J16" s="497"/>
      <c r="K16" s="497"/>
      <c r="L16" s="1314" t="s">
        <v>91</v>
      </c>
      <c r="M16" s="1314" t="s">
        <v>603</v>
      </c>
      <c r="N16" s="628"/>
      <c r="O16" s="1315" t="s">
        <v>605</v>
      </c>
      <c r="P16" s="1316"/>
      <c r="Q16" s="1316"/>
      <c r="R16" s="1316"/>
      <c r="S16" s="1316"/>
      <c r="T16" s="1317"/>
      <c r="U16" s="1297" t="s">
        <v>339</v>
      </c>
      <c r="V16" s="1311" t="s">
        <v>274</v>
      </c>
      <c r="W16" s="1229"/>
    </row>
    <row r="17" spans="1:36" ht="14.25" customHeight="1">
      <c r="J17" s="497"/>
      <c r="K17" s="497"/>
      <c r="L17" s="1314"/>
      <c r="M17" s="1314"/>
      <c r="N17" s="629"/>
      <c r="O17" s="1320" t="s">
        <v>579</v>
      </c>
      <c r="P17" s="1318" t="s">
        <v>270</v>
      </c>
      <c r="Q17" s="1319"/>
      <c r="R17" s="1294" t="s">
        <v>616</v>
      </c>
      <c r="S17" s="1295"/>
      <c r="T17" s="1296"/>
      <c r="U17" s="1298"/>
      <c r="V17" s="1312"/>
      <c r="W17" s="1229"/>
    </row>
    <row r="18" spans="1:36" ht="33.75" customHeight="1">
      <c r="J18" s="497"/>
      <c r="K18" s="497"/>
      <c r="L18" s="1314"/>
      <c r="M18" s="1314"/>
      <c r="N18" s="630"/>
      <c r="O18" s="1321"/>
      <c r="P18" s="503" t="s">
        <v>580</v>
      </c>
      <c r="Q18" s="503" t="s">
        <v>6</v>
      </c>
      <c r="R18" s="504" t="s">
        <v>273</v>
      </c>
      <c r="S18" s="1309" t="s">
        <v>272</v>
      </c>
      <c r="T18" s="1310"/>
      <c r="U18" s="1299"/>
      <c r="V18" s="1313"/>
      <c r="W18" s="1229"/>
    </row>
    <row r="19" spans="1:36">
      <c r="J19" s="497"/>
      <c r="K19" s="536">
        <v>1</v>
      </c>
      <c r="L19" s="614" t="s">
        <v>92</v>
      </c>
      <c r="M19" s="614" t="s">
        <v>48</v>
      </c>
      <c r="N19" s="616" t="str">
        <f ca="1">OFFSET(N19,0,-1)</f>
        <v>2</v>
      </c>
      <c r="O19" s="615">
        <f ca="1">OFFSET(O19,0,-1)+1</f>
        <v>3</v>
      </c>
      <c r="P19" s="615">
        <f ca="1">OFFSET(P19,0,-1)+1</f>
        <v>4</v>
      </c>
      <c r="Q19" s="615">
        <f ca="1">OFFSET(Q19,0,-1)+1</f>
        <v>5</v>
      </c>
      <c r="R19" s="615">
        <f ca="1">OFFSET(R19,0,-1)+1</f>
        <v>6</v>
      </c>
      <c r="S19" s="1302">
        <f ca="1">OFFSET(S19,0,-1)+1</f>
        <v>7</v>
      </c>
      <c r="T19" s="1302"/>
      <c r="U19" s="615">
        <f ca="1">OFFSET(U19,0,-2)+1</f>
        <v>8</v>
      </c>
      <c r="V19" s="616">
        <f ca="1">OFFSET(V19,0,-1)</f>
        <v>8</v>
      </c>
      <c r="W19" s="615">
        <f ca="1">OFFSET(W19,0,-1)+1</f>
        <v>9</v>
      </c>
    </row>
    <row r="20" spans="1:36" ht="22.5">
      <c r="A20" s="1285">
        <v>1</v>
      </c>
      <c r="B20" s="829"/>
      <c r="C20" s="829"/>
      <c r="D20" s="829"/>
      <c r="E20" s="830"/>
      <c r="F20" s="831"/>
      <c r="G20" s="831"/>
      <c r="H20" s="831"/>
      <c r="I20" s="832"/>
      <c r="J20" s="827"/>
      <c r="K20" s="834"/>
      <c r="L20" s="560">
        <f>mergeValue(A20)</f>
        <v>1</v>
      </c>
      <c r="M20" s="608" t="s">
        <v>19</v>
      </c>
      <c r="N20" s="613"/>
      <c r="O20" s="1286"/>
      <c r="P20" s="1286"/>
      <c r="Q20" s="1286"/>
      <c r="R20" s="1286"/>
      <c r="S20" s="1286"/>
      <c r="T20" s="1286"/>
      <c r="U20" s="1286"/>
      <c r="V20" s="1286"/>
      <c r="W20" s="1127" t="s">
        <v>721</v>
      </c>
      <c r="Y20" s="556"/>
      <c r="Z20" s="556" t="str">
        <f t="shared" ref="Z20:Z33" si="0">IF(M20="","",M20 )</f>
        <v>Наименование тарифа</v>
      </c>
      <c r="AA20" s="556"/>
      <c r="AB20" s="556"/>
      <c r="AC20" s="556"/>
      <c r="AI20" s="552"/>
      <c r="AJ20" s="552"/>
    </row>
    <row r="21" spans="1:36" ht="22.5">
      <c r="A21" s="1285"/>
      <c r="B21" s="1285">
        <v>1</v>
      </c>
      <c r="C21" s="829"/>
      <c r="D21" s="829"/>
      <c r="E21" s="831"/>
      <c r="F21" s="831"/>
      <c r="G21" s="831"/>
      <c r="H21" s="831"/>
      <c r="I21" s="826"/>
      <c r="J21" s="825"/>
      <c r="K21" s="828"/>
      <c r="L21" s="560" t="str">
        <f>mergeValue(A21) &amp;"."&amp; mergeValue(B21)</f>
        <v>1.1</v>
      </c>
      <c r="M21" s="514" t="s">
        <v>15</v>
      </c>
      <c r="N21" s="613"/>
      <c r="O21" s="1286"/>
      <c r="P21" s="1286"/>
      <c r="Q21" s="1286"/>
      <c r="R21" s="1286"/>
      <c r="S21" s="1286"/>
      <c r="T21" s="1286"/>
      <c r="U21" s="1286"/>
      <c r="V21" s="1286"/>
      <c r="W21" s="1127" t="s">
        <v>460</v>
      </c>
      <c r="Y21" s="556"/>
      <c r="Z21" s="556" t="str">
        <f t="shared" si="0"/>
        <v>Территория действия тарифа</v>
      </c>
      <c r="AA21" s="556"/>
      <c r="AB21" s="556"/>
      <c r="AC21" s="556"/>
      <c r="AI21" s="552"/>
      <c r="AJ21" s="552"/>
    </row>
    <row r="22" spans="1:36" ht="22.5">
      <c r="A22" s="1285"/>
      <c r="B22" s="1285"/>
      <c r="C22" s="1285">
        <v>1</v>
      </c>
      <c r="D22" s="829"/>
      <c r="E22" s="831"/>
      <c r="F22" s="831"/>
      <c r="G22" s="831"/>
      <c r="H22" s="831"/>
      <c r="I22" s="833"/>
      <c r="J22" s="825"/>
      <c r="K22" s="828"/>
      <c r="L22" s="560" t="str">
        <f>mergeValue(A22) &amp;"."&amp; mergeValue(B22)&amp;"."&amp; mergeValue(C22)</f>
        <v>1.1.1</v>
      </c>
      <c r="M22" s="515" t="s">
        <v>7</v>
      </c>
      <c r="N22" s="613"/>
      <c r="O22" s="1286"/>
      <c r="P22" s="1286"/>
      <c r="Q22" s="1286"/>
      <c r="R22" s="1286"/>
      <c r="S22" s="1286"/>
      <c r="T22" s="1286"/>
      <c r="U22" s="1286"/>
      <c r="V22" s="1286"/>
      <c r="W22" s="1127" t="s">
        <v>601</v>
      </c>
      <c r="Y22" s="556"/>
      <c r="Z22" s="556" t="str">
        <f t="shared" si="0"/>
        <v xml:space="preserve">Наименование системы теплоснабжения </v>
      </c>
      <c r="AA22" s="556"/>
      <c r="AB22" s="556"/>
      <c r="AC22" s="556"/>
      <c r="AI22" s="552"/>
      <c r="AJ22" s="552"/>
    </row>
    <row r="23" spans="1:36" ht="22.5">
      <c r="A23" s="1285"/>
      <c r="B23" s="1285"/>
      <c r="C23" s="1285"/>
      <c r="D23" s="1285">
        <v>1</v>
      </c>
      <c r="E23" s="831"/>
      <c r="F23" s="831"/>
      <c r="G23" s="831"/>
      <c r="H23" s="831"/>
      <c r="I23" s="833"/>
      <c r="J23" s="825"/>
      <c r="K23" s="828"/>
      <c r="L23" s="560" t="str">
        <f>mergeValue(A23) &amp;"."&amp; mergeValue(B23)&amp;"."&amp; mergeValue(C23)&amp;"."&amp; mergeValue(D23)</f>
        <v>1.1.1.1</v>
      </c>
      <c r="M23" s="516" t="s">
        <v>21</v>
      </c>
      <c r="N23" s="613"/>
      <c r="O23" s="1286"/>
      <c r="P23" s="1286"/>
      <c r="Q23" s="1286"/>
      <c r="R23" s="1286"/>
      <c r="S23" s="1286"/>
      <c r="T23" s="1286"/>
      <c r="U23" s="1286"/>
      <c r="V23" s="1286"/>
      <c r="W23" s="1127" t="s">
        <v>602</v>
      </c>
      <c r="Y23" s="556"/>
      <c r="Z23" s="556" t="str">
        <f t="shared" si="0"/>
        <v xml:space="preserve">Источник тепловой энергии  </v>
      </c>
      <c r="AA23" s="556"/>
      <c r="AB23" s="556"/>
      <c r="AC23" s="556"/>
      <c r="AI23" s="552"/>
      <c r="AJ23" s="552"/>
    </row>
    <row r="24" spans="1:36" ht="78.75">
      <c r="A24" s="1285"/>
      <c r="B24" s="1285"/>
      <c r="C24" s="1285"/>
      <c r="D24" s="1285"/>
      <c r="E24" s="1285">
        <v>1</v>
      </c>
      <c r="F24" s="831"/>
      <c r="G24" s="831"/>
      <c r="H24" s="829">
        <v>1</v>
      </c>
      <c r="I24" s="1285">
        <v>1</v>
      </c>
      <c r="J24" s="831"/>
      <c r="K24" s="836"/>
      <c r="L24" s="560" t="str">
        <f>mergeValue(A24) &amp;"."&amp; mergeValue(B24)&amp;"."&amp; mergeValue(C24)&amp;"."&amp; mergeValue(D24)&amp;"."&amp; mergeValue(E24)</f>
        <v>1.1.1.1.1</v>
      </c>
      <c r="M24" s="522" t="s">
        <v>8</v>
      </c>
      <c r="N24" s="613"/>
      <c r="O24" s="1287"/>
      <c r="P24" s="1287"/>
      <c r="Q24" s="1287"/>
      <c r="R24" s="1287"/>
      <c r="S24" s="1287"/>
      <c r="T24" s="1287"/>
      <c r="U24" s="1287"/>
      <c r="V24" s="1287"/>
      <c r="W24" s="1127" t="s">
        <v>722</v>
      </c>
      <c r="Y24" s="556"/>
      <c r="Z24" s="556" t="str">
        <f t="shared" si="0"/>
        <v>Схема подключения теплопотребляющей установки к коллектору источника тепловой энергии</v>
      </c>
      <c r="AA24" s="556"/>
      <c r="AB24" s="556"/>
      <c r="AC24" s="556"/>
      <c r="AI24" s="552"/>
      <c r="AJ24" s="552"/>
    </row>
    <row r="25" spans="1:36" ht="33.75">
      <c r="A25" s="1285"/>
      <c r="B25" s="1285"/>
      <c r="C25" s="1285"/>
      <c r="D25" s="1285"/>
      <c r="E25" s="1285"/>
      <c r="F25" s="1285">
        <v>1</v>
      </c>
      <c r="G25" s="829"/>
      <c r="H25" s="829"/>
      <c r="I25" s="1285"/>
      <c r="J25" s="1285">
        <v>1</v>
      </c>
      <c r="K25" s="837"/>
      <c r="L25" s="560" t="str">
        <f>mergeValue(A25) &amp;"."&amp; mergeValue(B25)&amp;"."&amp; mergeValue(C25)&amp;"."&amp; mergeValue(D25)&amp;"."&amp; mergeValue(E25)&amp;"."&amp; mergeValue(F25)</f>
        <v>1.1.1.1.1.1</v>
      </c>
      <c r="M25" s="523" t="s">
        <v>9</v>
      </c>
      <c r="N25" s="613"/>
      <c r="O25" s="1288"/>
      <c r="P25" s="1289"/>
      <c r="Q25" s="1289"/>
      <c r="R25" s="1289"/>
      <c r="S25" s="1289"/>
      <c r="T25" s="1289"/>
      <c r="U25" s="1289"/>
      <c r="V25" s="1290"/>
      <c r="W25" s="1127" t="s">
        <v>723</v>
      </c>
      <c r="Y25" s="556"/>
      <c r="Z25" s="556" t="str">
        <f t="shared" si="0"/>
        <v>Группа потребителей</v>
      </c>
      <c r="AA25" s="556"/>
      <c r="AB25" s="556"/>
      <c r="AC25" s="556"/>
      <c r="AI25" s="552"/>
      <c r="AJ25" s="552"/>
    </row>
    <row r="26" spans="1:36" ht="122.1" customHeight="1">
      <c r="A26" s="1285"/>
      <c r="B26" s="1285"/>
      <c r="C26" s="1285"/>
      <c r="D26" s="1285"/>
      <c r="E26" s="1285"/>
      <c r="F26" s="1285"/>
      <c r="G26" s="829">
        <v>1</v>
      </c>
      <c r="H26" s="829"/>
      <c r="I26" s="1285"/>
      <c r="J26" s="1285"/>
      <c r="K26" s="837">
        <v>1</v>
      </c>
      <c r="L26" s="560" t="str">
        <f>mergeValue(A26) &amp;"."&amp; mergeValue(B26)&amp;"."&amp; mergeValue(C26)&amp;"."&amp; mergeValue(D26)&amp;"."&amp; mergeValue(E26)&amp;"."&amp; mergeValue(F26)&amp;"."&amp; mergeValue(G26)</f>
        <v>1.1.1.1.1.1.1</v>
      </c>
      <c r="M26" s="1086"/>
      <c r="N26" s="613"/>
      <c r="O26" s="530"/>
      <c r="P26" s="530"/>
      <c r="Q26" s="1038"/>
      <c r="R26" s="1292"/>
      <c r="S26" s="1293" t="s">
        <v>83</v>
      </c>
      <c r="T26" s="1292"/>
      <c r="U26" s="1293" t="s">
        <v>84</v>
      </c>
      <c r="V26" s="530"/>
      <c r="W26" s="1303" t="s">
        <v>724</v>
      </c>
      <c r="X26" s="552" t="str">
        <f>strCheckDate(O27:V27)</f>
        <v/>
      </c>
      <c r="Y26" s="556"/>
      <c r="Z26" s="556" t="str">
        <f t="shared" si="0"/>
        <v/>
      </c>
      <c r="AA26" s="556"/>
      <c r="AB26" s="556"/>
      <c r="AC26" s="556"/>
      <c r="AI26" s="552"/>
      <c r="AJ26" s="552"/>
    </row>
    <row r="27" spans="1:36" ht="11.25" hidden="1">
      <c r="A27" s="1285"/>
      <c r="B27" s="1285"/>
      <c r="C27" s="1285"/>
      <c r="D27" s="1285"/>
      <c r="E27" s="1285"/>
      <c r="F27" s="1285"/>
      <c r="G27" s="829"/>
      <c r="H27" s="829"/>
      <c r="I27" s="1285"/>
      <c r="J27" s="1285"/>
      <c r="K27" s="837"/>
      <c r="L27" s="567"/>
      <c r="M27" s="613"/>
      <c r="N27" s="613"/>
      <c r="O27" s="530"/>
      <c r="P27" s="530"/>
      <c r="Q27" s="551" t="str">
        <f>R26 &amp; "-" &amp; T26</f>
        <v>-</v>
      </c>
      <c r="R27" s="1292"/>
      <c r="S27" s="1293"/>
      <c r="T27" s="1292"/>
      <c r="U27" s="1293"/>
      <c r="V27" s="530"/>
      <c r="W27" s="1304"/>
      <c r="Y27" s="556"/>
      <c r="Z27" s="556" t="str">
        <f t="shared" si="0"/>
        <v/>
      </c>
      <c r="AA27" s="556"/>
      <c r="AB27" s="556"/>
      <c r="AC27" s="556"/>
      <c r="AI27" s="552"/>
      <c r="AJ27" s="552"/>
    </row>
    <row r="28" spans="1:36" ht="15" customHeight="1">
      <c r="A28" s="1285"/>
      <c r="B28" s="1285"/>
      <c r="C28" s="1285"/>
      <c r="D28" s="1285"/>
      <c r="E28" s="1285"/>
      <c r="F28" s="1285"/>
      <c r="G28" s="831"/>
      <c r="H28" s="829"/>
      <c r="I28" s="1285"/>
      <c r="J28" s="1285"/>
      <c r="K28" s="836"/>
      <c r="L28" s="506"/>
      <c r="M28" s="525" t="s">
        <v>24</v>
      </c>
      <c r="N28" s="532"/>
      <c r="O28" s="532"/>
      <c r="P28" s="532"/>
      <c r="Q28" s="532"/>
      <c r="R28" s="532"/>
      <c r="S28" s="532"/>
      <c r="T28" s="532"/>
      <c r="U28" s="532"/>
      <c r="V28" s="528"/>
      <c r="W28" s="1305"/>
      <c r="Y28" s="556"/>
      <c r="Z28" s="556" t="str">
        <f t="shared" si="0"/>
        <v>Добавить вид теплоносителя (параметры теплоносителя)</v>
      </c>
      <c r="AA28" s="556"/>
      <c r="AB28" s="556"/>
      <c r="AC28" s="556"/>
      <c r="AI28" s="552"/>
      <c r="AJ28" s="552"/>
    </row>
    <row r="29" spans="1:36" ht="15" customHeight="1">
      <c r="A29" s="1285"/>
      <c r="B29" s="1285"/>
      <c r="C29" s="1285"/>
      <c r="D29" s="1285"/>
      <c r="E29" s="1285"/>
      <c r="F29" s="831"/>
      <c r="G29" s="831"/>
      <c r="H29" s="829"/>
      <c r="I29" s="1285"/>
      <c r="J29" s="831"/>
      <c r="K29" s="836"/>
      <c r="L29" s="506"/>
      <c r="M29" s="524" t="s">
        <v>10</v>
      </c>
      <c r="N29" s="532"/>
      <c r="O29" s="532"/>
      <c r="P29" s="532"/>
      <c r="Q29" s="532"/>
      <c r="R29" s="532"/>
      <c r="S29" s="532"/>
      <c r="T29" s="532"/>
      <c r="U29" s="531"/>
      <c r="V29" s="532"/>
      <c r="W29" s="632"/>
      <c r="Y29" s="556"/>
      <c r="Z29" s="556" t="str">
        <f t="shared" si="0"/>
        <v>Добавить группу потребителей</v>
      </c>
      <c r="AA29" s="556"/>
      <c r="AB29" s="556"/>
      <c r="AC29" s="556"/>
      <c r="AI29" s="552"/>
      <c r="AJ29" s="552"/>
    </row>
    <row r="30" spans="1:36" ht="15" customHeight="1">
      <c r="A30" s="1285"/>
      <c r="B30" s="1285"/>
      <c r="C30" s="1285"/>
      <c r="D30" s="1285"/>
      <c r="E30" s="835"/>
      <c r="F30" s="831"/>
      <c r="G30" s="831"/>
      <c r="H30" s="831"/>
      <c r="I30" s="827"/>
      <c r="J30" s="824"/>
      <c r="K30" s="834"/>
      <c r="L30" s="506"/>
      <c r="M30" s="519" t="s">
        <v>11</v>
      </c>
      <c r="N30" s="532"/>
      <c r="O30" s="532"/>
      <c r="P30" s="532"/>
      <c r="Q30" s="532"/>
      <c r="R30" s="532"/>
      <c r="S30" s="532"/>
      <c r="T30" s="532"/>
      <c r="U30" s="531"/>
      <c r="V30" s="532"/>
      <c r="W30" s="632"/>
      <c r="Y30" s="556"/>
      <c r="Z30" s="556" t="str">
        <f t="shared" si="0"/>
        <v>Добавить схему подключения</v>
      </c>
      <c r="AA30" s="556"/>
      <c r="AB30" s="556"/>
      <c r="AC30" s="556"/>
      <c r="AI30" s="552"/>
      <c r="AJ30" s="552"/>
    </row>
    <row r="31" spans="1:36" ht="15" customHeight="1">
      <c r="A31" s="1285"/>
      <c r="B31" s="1285"/>
      <c r="C31" s="1285"/>
      <c r="D31" s="835"/>
      <c r="E31" s="835"/>
      <c r="F31" s="831"/>
      <c r="G31" s="831"/>
      <c r="H31" s="831"/>
      <c r="I31" s="827"/>
      <c r="J31" s="824"/>
      <c r="K31" s="834"/>
      <c r="L31" s="506"/>
      <c r="M31" s="518" t="s">
        <v>16</v>
      </c>
      <c r="N31" s="532"/>
      <c r="O31" s="532"/>
      <c r="P31" s="532"/>
      <c r="Q31" s="532"/>
      <c r="R31" s="532"/>
      <c r="S31" s="532"/>
      <c r="T31" s="532"/>
      <c r="U31" s="531"/>
      <c r="V31" s="532"/>
      <c r="W31" s="632"/>
      <c r="Y31" s="556"/>
      <c r="Z31" s="556" t="str">
        <f t="shared" si="0"/>
        <v>Добавить источник тепловой энергии</v>
      </c>
      <c r="AA31" s="556"/>
      <c r="AB31" s="556"/>
      <c r="AC31" s="556"/>
      <c r="AI31" s="552"/>
      <c r="AJ31" s="552"/>
    </row>
    <row r="32" spans="1:36" ht="15" customHeight="1">
      <c r="A32" s="1285"/>
      <c r="B32" s="1285"/>
      <c r="C32" s="835"/>
      <c r="D32" s="835"/>
      <c r="E32" s="835"/>
      <c r="F32" s="835"/>
      <c r="G32" s="840"/>
      <c r="H32" s="827"/>
      <c r="I32" s="838"/>
      <c r="J32" s="824"/>
      <c r="K32" s="839"/>
      <c r="L32" s="506"/>
      <c r="M32" s="517" t="s">
        <v>17</v>
      </c>
      <c r="N32" s="532"/>
      <c r="O32" s="532"/>
      <c r="P32" s="532"/>
      <c r="Q32" s="532"/>
      <c r="R32" s="532"/>
      <c r="S32" s="532"/>
      <c r="T32" s="532"/>
      <c r="U32" s="531"/>
      <c r="V32" s="532"/>
      <c r="W32" s="632"/>
      <c r="Y32" s="556"/>
      <c r="Z32" s="556" t="str">
        <f t="shared" si="0"/>
        <v>Добавить наименование системы теплоснабжения</v>
      </c>
      <c r="AA32" s="556"/>
      <c r="AB32" s="556"/>
      <c r="AC32" s="556"/>
      <c r="AI32" s="552"/>
      <c r="AJ32" s="552"/>
    </row>
    <row r="33" spans="1:36" ht="15" customHeight="1">
      <c r="A33" s="1285"/>
      <c r="B33" s="835"/>
      <c r="C33" s="835"/>
      <c r="D33" s="835"/>
      <c r="E33" s="835"/>
      <c r="F33" s="835"/>
      <c r="G33" s="840"/>
      <c r="H33" s="827"/>
      <c r="I33" s="827"/>
      <c r="J33" s="824"/>
      <c r="K33" s="834"/>
      <c r="L33" s="506"/>
      <c r="M33" s="526" t="s">
        <v>18</v>
      </c>
      <c r="N33" s="532"/>
      <c r="O33" s="532"/>
      <c r="P33" s="532"/>
      <c r="Q33" s="532"/>
      <c r="R33" s="532"/>
      <c r="S33" s="532"/>
      <c r="T33" s="532"/>
      <c r="U33" s="531"/>
      <c r="V33" s="532"/>
      <c r="W33" s="632"/>
      <c r="Y33" s="556"/>
      <c r="Z33" s="556" t="str">
        <f t="shared" si="0"/>
        <v>Добавить территорию действия тарифа</v>
      </c>
      <c r="AA33" s="556"/>
      <c r="AB33" s="556"/>
      <c r="AC33" s="556"/>
      <c r="AI33" s="552"/>
      <c r="AJ33" s="552"/>
    </row>
    <row r="34" spans="1:36" s="490" customFormat="1" ht="15" customHeight="1">
      <c r="A34" s="823"/>
      <c r="B34" s="823"/>
      <c r="C34" s="823"/>
      <c r="D34" s="823"/>
      <c r="E34" s="823"/>
      <c r="F34" s="823"/>
      <c r="G34" s="823"/>
      <c r="H34" s="823"/>
      <c r="I34" s="823"/>
      <c r="J34" s="823"/>
      <c r="K34" s="823"/>
      <c r="L34" s="460"/>
      <c r="M34" s="533" t="s">
        <v>308</v>
      </c>
      <c r="N34" s="532"/>
      <c r="O34" s="532"/>
      <c r="P34" s="532"/>
      <c r="Q34" s="532"/>
      <c r="R34" s="532"/>
      <c r="S34" s="532"/>
      <c r="T34" s="532"/>
      <c r="U34" s="531"/>
      <c r="V34" s="532"/>
      <c r="W34" s="632"/>
      <c r="X34" s="554"/>
      <c r="Y34" s="554"/>
      <c r="Z34" s="554"/>
      <c r="AA34" s="554"/>
      <c r="AB34" s="554"/>
      <c r="AC34" s="554"/>
      <c r="AD34" s="554"/>
      <c r="AE34" s="554"/>
      <c r="AF34" s="554"/>
      <c r="AG34" s="554"/>
      <c r="AH34" s="554"/>
    </row>
    <row r="35" spans="1:36" ht="11.25">
      <c r="A35" s="491"/>
      <c r="B35" s="491"/>
      <c r="C35" s="491"/>
      <c r="D35" s="491"/>
      <c r="E35" s="491"/>
      <c r="F35" s="491"/>
      <c r="G35" s="491"/>
      <c r="H35" s="491"/>
      <c r="I35" s="491"/>
      <c r="J35" s="491"/>
      <c r="K35" s="491"/>
      <c r="X35" s="491"/>
      <c r="Y35" s="491"/>
      <c r="Z35" s="491"/>
      <c r="AA35" s="491"/>
      <c r="AB35" s="491"/>
      <c r="AC35" s="491"/>
      <c r="AD35" s="491"/>
      <c r="AE35" s="491"/>
      <c r="AF35" s="491"/>
      <c r="AG35" s="491"/>
      <c r="AH35" s="491"/>
    </row>
    <row r="36" spans="1:36" ht="105.75" customHeight="1">
      <c r="L36" s="1">
        <v>1</v>
      </c>
      <c r="M36" s="1278" t="s">
        <v>725</v>
      </c>
      <c r="N36" s="1278"/>
      <c r="O36" s="1278"/>
      <c r="P36" s="1278"/>
      <c r="Q36" s="1278"/>
      <c r="R36" s="1278"/>
      <c r="S36" s="1278"/>
      <c r="T36" s="1278"/>
      <c r="U36" s="1278"/>
      <c r="V36" s="1278"/>
      <c r="W36" s="1278"/>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756" hidden="1" customWidth="1"/>
    <col min="2" max="4" width="3.7109375" style="757" hidden="1" customWidth="1"/>
    <col min="5" max="5" width="3.7109375" style="758" customWidth="1"/>
    <col min="6" max="6" width="9.7109375" style="749" customWidth="1"/>
    <col min="7" max="7" width="37.7109375" style="749" customWidth="1"/>
    <col min="8" max="8" width="66.85546875" style="749" customWidth="1"/>
    <col min="9" max="9" width="115.7109375" style="749" customWidth="1"/>
    <col min="10" max="11" width="10.5703125" style="757"/>
    <col min="12" max="12" width="11.140625" style="757" customWidth="1"/>
    <col min="13" max="20" width="10.5703125" style="757"/>
    <col min="21" max="16384" width="10.5703125" style="749"/>
  </cols>
  <sheetData>
    <row r="1" spans="1:20" ht="3" customHeight="1">
      <c r="A1" s="756" t="s">
        <v>49</v>
      </c>
    </row>
    <row r="2" spans="1:20" ht="22.5">
      <c r="F2" s="1279" t="s">
        <v>471</v>
      </c>
      <c r="G2" s="1280"/>
      <c r="H2" s="1281"/>
      <c r="I2" s="755"/>
    </row>
    <row r="3" spans="1:20" ht="3" customHeight="1"/>
    <row r="4" spans="1:20" s="537" customFormat="1" ht="11.25">
      <c r="A4" s="732"/>
      <c r="B4" s="732"/>
      <c r="C4" s="732"/>
      <c r="D4" s="732"/>
      <c r="F4" s="1229" t="s">
        <v>445</v>
      </c>
      <c r="G4" s="1229"/>
      <c r="H4" s="1229"/>
      <c r="I4" s="1282" t="s">
        <v>446</v>
      </c>
      <c r="J4" s="732"/>
      <c r="K4" s="732"/>
      <c r="L4" s="732"/>
      <c r="M4" s="732"/>
      <c r="N4" s="732"/>
      <c r="O4" s="732"/>
      <c r="P4" s="732"/>
      <c r="Q4" s="732"/>
      <c r="R4" s="732"/>
      <c r="S4" s="732"/>
      <c r="T4" s="732"/>
    </row>
    <row r="5" spans="1:20" s="537" customFormat="1" ht="11.25" customHeight="1">
      <c r="A5" s="732"/>
      <c r="B5" s="732"/>
      <c r="C5" s="732"/>
      <c r="D5" s="732"/>
      <c r="F5" s="737" t="s">
        <v>91</v>
      </c>
      <c r="G5" s="759" t="s">
        <v>448</v>
      </c>
      <c r="H5" s="751" t="s">
        <v>439</v>
      </c>
      <c r="I5" s="1282"/>
      <c r="J5" s="732"/>
      <c r="K5" s="732"/>
      <c r="L5" s="732"/>
      <c r="M5" s="732"/>
      <c r="N5" s="732"/>
      <c r="O5" s="732"/>
      <c r="P5" s="732"/>
      <c r="Q5" s="732"/>
      <c r="R5" s="732"/>
      <c r="S5" s="732"/>
      <c r="T5" s="732"/>
    </row>
    <row r="6" spans="1:20" s="537" customFormat="1" ht="12" customHeight="1">
      <c r="A6" s="732"/>
      <c r="B6" s="732"/>
      <c r="C6" s="732"/>
      <c r="D6" s="732"/>
      <c r="F6" s="760" t="s">
        <v>92</v>
      </c>
      <c r="G6" s="761">
        <v>2</v>
      </c>
      <c r="H6" s="762">
        <v>3</v>
      </c>
      <c r="I6" s="575">
        <v>4</v>
      </c>
      <c r="J6" s="732">
        <v>4</v>
      </c>
      <c r="K6" s="732"/>
      <c r="L6" s="732"/>
      <c r="M6" s="732"/>
      <c r="N6" s="732"/>
      <c r="O6" s="732"/>
      <c r="P6" s="732"/>
      <c r="Q6" s="732"/>
      <c r="R6" s="732"/>
      <c r="S6" s="732"/>
      <c r="T6" s="732"/>
    </row>
    <row r="7" spans="1:20" s="537" customFormat="1" ht="18.75">
      <c r="A7" s="732"/>
      <c r="B7" s="732"/>
      <c r="C7" s="732"/>
      <c r="D7" s="732"/>
      <c r="F7" s="763">
        <v>1</v>
      </c>
      <c r="G7" s="764" t="s">
        <v>472</v>
      </c>
      <c r="H7" s="754" t="str">
        <f>IF(dateCh="","",dateCh)</f>
        <v>30.04.2019</v>
      </c>
      <c r="I7" s="765" t="s">
        <v>473</v>
      </c>
      <c r="J7" s="582"/>
      <c r="K7" s="732"/>
      <c r="L7" s="732"/>
      <c r="M7" s="732"/>
      <c r="N7" s="732"/>
      <c r="O7" s="732"/>
      <c r="P7" s="732"/>
      <c r="Q7" s="732"/>
      <c r="R7" s="732"/>
      <c r="S7" s="732"/>
      <c r="T7" s="732"/>
    </row>
    <row r="8" spans="1:20" s="537" customFormat="1" ht="45">
      <c r="A8" s="1283">
        <v>1</v>
      </c>
      <c r="B8" s="732"/>
      <c r="C8" s="732"/>
      <c r="D8" s="732"/>
      <c r="F8" s="763" t="str">
        <f>"2." &amp;mergeValue(A8)</f>
        <v>2.1</v>
      </c>
      <c r="G8" s="764" t="s">
        <v>474</v>
      </c>
      <c r="H8" s="754"/>
      <c r="I8" s="765" t="s">
        <v>569</v>
      </c>
      <c r="J8" s="582"/>
      <c r="K8" s="732"/>
      <c r="L8" s="732"/>
      <c r="M8" s="732"/>
      <c r="N8" s="732"/>
      <c r="O8" s="732"/>
      <c r="P8" s="732"/>
      <c r="Q8" s="732"/>
      <c r="R8" s="732"/>
      <c r="S8" s="732"/>
      <c r="T8" s="732"/>
    </row>
    <row r="9" spans="1:20" s="537" customFormat="1" ht="22.5">
      <c r="A9" s="1283"/>
      <c r="B9" s="732"/>
      <c r="C9" s="732"/>
      <c r="D9" s="732"/>
      <c r="F9" s="763" t="str">
        <f>"3." &amp;mergeValue(A9)</f>
        <v>3.1</v>
      </c>
      <c r="G9" s="764" t="s">
        <v>475</v>
      </c>
      <c r="H9" s="754"/>
      <c r="I9" s="765" t="s">
        <v>567</v>
      </c>
      <c r="J9" s="582"/>
      <c r="K9" s="732"/>
      <c r="L9" s="732"/>
      <c r="M9" s="732"/>
      <c r="N9" s="732"/>
      <c r="O9" s="732"/>
      <c r="P9" s="732"/>
      <c r="Q9" s="732"/>
      <c r="R9" s="732"/>
      <c r="S9" s="732"/>
      <c r="T9" s="732"/>
    </row>
    <row r="10" spans="1:20" s="537" customFormat="1" ht="22.5">
      <c r="A10" s="1283"/>
      <c r="B10" s="732"/>
      <c r="C10" s="732"/>
      <c r="D10" s="732"/>
      <c r="F10" s="763" t="str">
        <f>"4."&amp;mergeValue(A10)</f>
        <v>4.1</v>
      </c>
      <c r="G10" s="764" t="s">
        <v>476</v>
      </c>
      <c r="H10" s="751" t="s">
        <v>449</v>
      </c>
      <c r="I10" s="765"/>
      <c r="J10" s="582"/>
      <c r="K10" s="732"/>
      <c r="L10" s="732"/>
      <c r="M10" s="732"/>
      <c r="N10" s="732"/>
      <c r="O10" s="732"/>
      <c r="P10" s="732"/>
      <c r="Q10" s="732"/>
      <c r="R10" s="732"/>
      <c r="S10" s="732"/>
      <c r="T10" s="732"/>
    </row>
    <row r="11" spans="1:20" s="537" customFormat="1" ht="18.75">
      <c r="A11" s="1283"/>
      <c r="B11" s="1283">
        <v>1</v>
      </c>
      <c r="C11" s="738"/>
      <c r="D11" s="738"/>
      <c r="F11" s="763" t="str">
        <f>"4."&amp;mergeValue(A11) &amp;"."&amp;mergeValue(B11)</f>
        <v>4.1.1</v>
      </c>
      <c r="G11" s="776" t="s">
        <v>571</v>
      </c>
      <c r="H11" s="754" t="str">
        <f>IF(region_name="","",region_name)</f>
        <v>Ханты-Мансийский автономный округ</v>
      </c>
      <c r="I11" s="765" t="s">
        <v>479</v>
      </c>
      <c r="J11" s="582"/>
      <c r="K11" s="732"/>
      <c r="L11" s="732"/>
      <c r="M11" s="732"/>
      <c r="N11" s="732"/>
      <c r="O11" s="732"/>
      <c r="P11" s="732"/>
      <c r="Q11" s="732"/>
      <c r="R11" s="732"/>
      <c r="S11" s="732"/>
      <c r="T11" s="732"/>
    </row>
    <row r="12" spans="1:20" s="537" customFormat="1" ht="22.5">
      <c r="A12" s="1283"/>
      <c r="B12" s="1283"/>
      <c r="C12" s="1283">
        <v>1</v>
      </c>
      <c r="D12" s="738"/>
      <c r="F12" s="763" t="str">
        <f>"4."&amp;mergeValue(A12) &amp;"."&amp;mergeValue(B12)&amp;"."&amp;mergeValue(C12)</f>
        <v>4.1.1.1</v>
      </c>
      <c r="G12" s="766" t="s">
        <v>477</v>
      </c>
      <c r="H12" s="754"/>
      <c r="I12" s="765" t="s">
        <v>480</v>
      </c>
      <c r="J12" s="582"/>
      <c r="K12" s="732"/>
      <c r="L12" s="732"/>
      <c r="M12" s="732"/>
      <c r="N12" s="732"/>
      <c r="O12" s="732"/>
      <c r="P12" s="732"/>
      <c r="Q12" s="732"/>
      <c r="R12" s="732"/>
      <c r="S12" s="732"/>
      <c r="T12" s="732"/>
    </row>
    <row r="13" spans="1:20" s="537" customFormat="1" ht="39" customHeight="1">
      <c r="A13" s="1283"/>
      <c r="B13" s="1283"/>
      <c r="C13" s="1283"/>
      <c r="D13" s="738">
        <v>1</v>
      </c>
      <c r="F13" s="763" t="str">
        <f>"4."&amp;mergeValue(A13) &amp;"."&amp;mergeValue(B13)&amp;"."&amp;mergeValue(C13)&amp;"."&amp;mergeValue(D13)</f>
        <v>4.1.1.1.1</v>
      </c>
      <c r="G13" s="767" t="s">
        <v>478</v>
      </c>
      <c r="H13" s="754"/>
      <c r="I13" s="1284" t="s">
        <v>570</v>
      </c>
      <c r="J13" s="582"/>
      <c r="K13" s="732"/>
      <c r="L13" s="732"/>
      <c r="M13" s="732"/>
      <c r="N13" s="732"/>
      <c r="O13" s="732"/>
      <c r="P13" s="732"/>
      <c r="Q13" s="732"/>
      <c r="R13" s="732"/>
      <c r="S13" s="732"/>
      <c r="T13" s="732"/>
    </row>
    <row r="14" spans="1:20" s="537" customFormat="1" ht="18.75">
      <c r="A14" s="1283"/>
      <c r="B14" s="1283"/>
      <c r="C14" s="1283"/>
      <c r="D14" s="738"/>
      <c r="F14" s="768"/>
      <c r="G14" s="720" t="s">
        <v>4</v>
      </c>
      <c r="H14" s="591"/>
      <c r="I14" s="1284"/>
      <c r="J14" s="582"/>
      <c r="K14" s="732"/>
      <c r="L14" s="732"/>
      <c r="M14" s="732"/>
      <c r="N14" s="732"/>
      <c r="O14" s="732"/>
      <c r="P14" s="732"/>
      <c r="Q14" s="732"/>
      <c r="R14" s="732"/>
      <c r="S14" s="732"/>
      <c r="T14" s="732"/>
    </row>
    <row r="15" spans="1:20" s="537" customFormat="1" ht="18.75">
      <c r="A15" s="1283"/>
      <c r="B15" s="1283"/>
      <c r="C15" s="738"/>
      <c r="D15" s="738"/>
      <c r="F15" s="601"/>
      <c r="G15" s="544" t="s">
        <v>401</v>
      </c>
      <c r="H15" s="602"/>
      <c r="I15" s="603"/>
      <c r="J15" s="582"/>
      <c r="K15" s="732"/>
      <c r="L15" s="732"/>
      <c r="M15" s="732"/>
      <c r="N15" s="732"/>
      <c r="O15" s="732"/>
      <c r="P15" s="732"/>
      <c r="Q15" s="732"/>
      <c r="R15" s="732"/>
      <c r="S15" s="732"/>
      <c r="T15" s="732"/>
    </row>
    <row r="16" spans="1:20" s="537" customFormat="1" ht="18.75">
      <c r="A16" s="1283"/>
      <c r="B16" s="732"/>
      <c r="C16" s="732"/>
      <c r="D16" s="732"/>
      <c r="F16" s="768"/>
      <c r="G16" s="694" t="s">
        <v>484</v>
      </c>
      <c r="H16" s="769"/>
      <c r="I16" s="770"/>
      <c r="J16" s="582"/>
      <c r="K16" s="732"/>
      <c r="L16" s="732"/>
      <c r="M16" s="732"/>
      <c r="N16" s="732"/>
      <c r="O16" s="732"/>
      <c r="P16" s="732"/>
      <c r="Q16" s="732"/>
      <c r="R16" s="732"/>
      <c r="S16" s="732"/>
      <c r="T16" s="732"/>
    </row>
    <row r="17" spans="1:20" s="537" customFormat="1" ht="18.75">
      <c r="A17" s="732"/>
      <c r="B17" s="732"/>
      <c r="C17" s="732"/>
      <c r="D17" s="732"/>
      <c r="F17" s="768"/>
      <c r="G17" s="697" t="s">
        <v>483</v>
      </c>
      <c r="H17" s="769"/>
      <c r="I17" s="770"/>
      <c r="J17" s="582"/>
      <c r="K17" s="732"/>
      <c r="L17" s="732"/>
      <c r="M17" s="732"/>
      <c r="N17" s="732"/>
      <c r="O17" s="732"/>
      <c r="P17" s="732"/>
      <c r="Q17" s="732"/>
      <c r="R17" s="732"/>
      <c r="S17" s="732"/>
      <c r="T17" s="732"/>
    </row>
    <row r="18" spans="1:20" s="733" customFormat="1" ht="3" customHeight="1">
      <c r="A18" s="734"/>
      <c r="B18" s="734"/>
      <c r="C18" s="734"/>
      <c r="D18" s="734"/>
      <c r="F18" s="592"/>
      <c r="G18" s="593"/>
      <c r="H18" s="594"/>
      <c r="I18" s="595"/>
      <c r="J18" s="734"/>
      <c r="K18" s="734"/>
      <c r="L18" s="734"/>
      <c r="M18" s="734"/>
      <c r="N18" s="734"/>
      <c r="O18" s="734"/>
      <c r="P18" s="734"/>
      <c r="Q18" s="734"/>
      <c r="R18" s="734"/>
      <c r="S18" s="734"/>
      <c r="T18" s="734"/>
    </row>
    <row r="19" spans="1:20" s="733" customFormat="1" ht="15" customHeight="1">
      <c r="A19" s="734"/>
      <c r="B19" s="734"/>
      <c r="C19" s="734"/>
      <c r="D19" s="734"/>
      <c r="F19" s="771"/>
      <c r="G19" s="1278" t="s">
        <v>572</v>
      </c>
      <c r="H19" s="1278"/>
      <c r="I19" s="772"/>
      <c r="J19" s="734"/>
      <c r="K19" s="734"/>
      <c r="L19" s="734"/>
      <c r="M19" s="734"/>
      <c r="N19" s="734"/>
      <c r="O19" s="734"/>
      <c r="P19" s="734"/>
      <c r="Q19" s="734"/>
      <c r="R19" s="734"/>
      <c r="S19" s="734"/>
      <c r="T19" s="73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757" hidden="1" customWidth="1"/>
    <col min="7" max="8" width="9.140625" style="756" hidden="1" customWidth="1"/>
    <col min="9" max="9" width="3.7109375" style="651" customWidth="1"/>
    <col min="10" max="11" width="3.7109375" style="758" customWidth="1"/>
    <col min="12" max="12" width="12.7109375" style="749" customWidth="1"/>
    <col min="13" max="13" width="44.7109375" style="749" customWidth="1"/>
    <col min="14" max="14" width="1.7109375" style="749" hidden="1" customWidth="1"/>
    <col min="15" max="17" width="23.7109375" style="749" hidden="1" customWidth="1"/>
    <col min="18" max="18" width="11.7109375" style="749" customWidth="1"/>
    <col min="19" max="19" width="3.7109375" style="749" customWidth="1"/>
    <col min="20" max="20" width="11.7109375" style="749" customWidth="1"/>
    <col min="21" max="21" width="8.5703125" style="749" hidden="1" customWidth="1"/>
    <col min="22" max="22" width="4.7109375" style="749" customWidth="1"/>
    <col min="23" max="23" width="115.7109375" style="749" customWidth="1"/>
    <col min="24" max="25" width="10.5703125" style="757"/>
    <col min="26" max="26" width="11.140625" style="757" customWidth="1"/>
    <col min="27" max="34" width="10.5703125" style="757"/>
    <col min="35" max="256" width="10.5703125" style="749"/>
    <col min="257" max="264" width="0" style="749" hidden="1" customWidth="1"/>
    <col min="265" max="265" width="3.7109375" style="749" customWidth="1"/>
    <col min="266" max="266" width="3.85546875" style="749" customWidth="1"/>
    <col min="267" max="267" width="3.7109375" style="749" customWidth="1"/>
    <col min="268" max="268" width="12.7109375" style="749" customWidth="1"/>
    <col min="269" max="269" width="52.7109375" style="749" customWidth="1"/>
    <col min="270" max="273" width="0" style="749" hidden="1" customWidth="1"/>
    <col min="274" max="274" width="12.28515625" style="749" customWidth="1"/>
    <col min="275" max="275" width="6.42578125" style="749" customWidth="1"/>
    <col min="276" max="276" width="12.28515625" style="749" customWidth="1"/>
    <col min="277" max="277" width="0" style="749" hidden="1" customWidth="1"/>
    <col min="278" max="278" width="3.7109375" style="749" customWidth="1"/>
    <col min="279" max="279" width="11.140625" style="749" bestFit="1" customWidth="1"/>
    <col min="280" max="281" width="10.5703125" style="749"/>
    <col min="282" max="282" width="11.140625" style="749" customWidth="1"/>
    <col min="283" max="512" width="10.5703125" style="749"/>
    <col min="513" max="520" width="0" style="749" hidden="1" customWidth="1"/>
    <col min="521" max="521" width="3.7109375" style="749" customWidth="1"/>
    <col min="522" max="522" width="3.85546875" style="749" customWidth="1"/>
    <col min="523" max="523" width="3.7109375" style="749" customWidth="1"/>
    <col min="524" max="524" width="12.7109375" style="749" customWidth="1"/>
    <col min="525" max="525" width="52.7109375" style="749" customWidth="1"/>
    <col min="526" max="529" width="0" style="749" hidden="1" customWidth="1"/>
    <col min="530" max="530" width="12.28515625" style="749" customWidth="1"/>
    <col min="531" max="531" width="6.42578125" style="749" customWidth="1"/>
    <col min="532" max="532" width="12.28515625" style="749" customWidth="1"/>
    <col min="533" max="533" width="0" style="749" hidden="1" customWidth="1"/>
    <col min="534" max="534" width="3.7109375" style="749" customWidth="1"/>
    <col min="535" max="535" width="11.140625" style="749" bestFit="1" customWidth="1"/>
    <col min="536" max="537" width="10.5703125" style="749"/>
    <col min="538" max="538" width="11.140625" style="749" customWidth="1"/>
    <col min="539" max="768" width="10.5703125" style="749"/>
    <col min="769" max="776" width="0" style="749" hidden="1" customWidth="1"/>
    <col min="777" max="777" width="3.7109375" style="749" customWidth="1"/>
    <col min="778" max="778" width="3.85546875" style="749" customWidth="1"/>
    <col min="779" max="779" width="3.7109375" style="749" customWidth="1"/>
    <col min="780" max="780" width="12.7109375" style="749" customWidth="1"/>
    <col min="781" max="781" width="52.7109375" style="749" customWidth="1"/>
    <col min="782" max="785" width="0" style="749" hidden="1" customWidth="1"/>
    <col min="786" max="786" width="12.28515625" style="749" customWidth="1"/>
    <col min="787" max="787" width="6.42578125" style="749" customWidth="1"/>
    <col min="788" max="788" width="12.28515625" style="749" customWidth="1"/>
    <col min="789" max="789" width="0" style="749" hidden="1" customWidth="1"/>
    <col min="790" max="790" width="3.7109375" style="749" customWidth="1"/>
    <col min="791" max="791" width="11.140625" style="749" bestFit="1" customWidth="1"/>
    <col min="792" max="793" width="10.5703125" style="749"/>
    <col min="794" max="794" width="11.140625" style="749" customWidth="1"/>
    <col min="795" max="1024" width="10.5703125" style="749"/>
    <col min="1025" max="1032" width="0" style="749" hidden="1" customWidth="1"/>
    <col min="1033" max="1033" width="3.7109375" style="749" customWidth="1"/>
    <col min="1034" max="1034" width="3.85546875" style="749" customWidth="1"/>
    <col min="1035" max="1035" width="3.7109375" style="749" customWidth="1"/>
    <col min="1036" max="1036" width="12.7109375" style="749" customWidth="1"/>
    <col min="1037" max="1037" width="52.7109375" style="749" customWidth="1"/>
    <col min="1038" max="1041" width="0" style="749" hidden="1" customWidth="1"/>
    <col min="1042" max="1042" width="12.28515625" style="749" customWidth="1"/>
    <col min="1043" max="1043" width="6.42578125" style="749" customWidth="1"/>
    <col min="1044" max="1044" width="12.28515625" style="749" customWidth="1"/>
    <col min="1045" max="1045" width="0" style="749" hidden="1" customWidth="1"/>
    <col min="1046" max="1046" width="3.7109375" style="749" customWidth="1"/>
    <col min="1047" max="1047" width="11.140625" style="749" bestFit="1" customWidth="1"/>
    <col min="1048" max="1049" width="10.5703125" style="749"/>
    <col min="1050" max="1050" width="11.140625" style="749" customWidth="1"/>
    <col min="1051" max="1280" width="10.5703125" style="749"/>
    <col min="1281" max="1288" width="0" style="749" hidden="1" customWidth="1"/>
    <col min="1289" max="1289" width="3.7109375" style="749" customWidth="1"/>
    <col min="1290" max="1290" width="3.85546875" style="749" customWidth="1"/>
    <col min="1291" max="1291" width="3.7109375" style="749" customWidth="1"/>
    <col min="1292" max="1292" width="12.7109375" style="749" customWidth="1"/>
    <col min="1293" max="1293" width="52.7109375" style="749" customWidth="1"/>
    <col min="1294" max="1297" width="0" style="749" hidden="1" customWidth="1"/>
    <col min="1298" max="1298" width="12.28515625" style="749" customWidth="1"/>
    <col min="1299" max="1299" width="6.42578125" style="749" customWidth="1"/>
    <col min="1300" max="1300" width="12.28515625" style="749" customWidth="1"/>
    <col min="1301" max="1301" width="0" style="749" hidden="1" customWidth="1"/>
    <col min="1302" max="1302" width="3.7109375" style="749" customWidth="1"/>
    <col min="1303" max="1303" width="11.140625" style="749" bestFit="1" customWidth="1"/>
    <col min="1304" max="1305" width="10.5703125" style="749"/>
    <col min="1306" max="1306" width="11.140625" style="749" customWidth="1"/>
    <col min="1307" max="1536" width="10.5703125" style="749"/>
    <col min="1537" max="1544" width="0" style="749" hidden="1" customWidth="1"/>
    <col min="1545" max="1545" width="3.7109375" style="749" customWidth="1"/>
    <col min="1546" max="1546" width="3.85546875" style="749" customWidth="1"/>
    <col min="1547" max="1547" width="3.7109375" style="749" customWidth="1"/>
    <col min="1548" max="1548" width="12.7109375" style="749" customWidth="1"/>
    <col min="1549" max="1549" width="52.7109375" style="749" customWidth="1"/>
    <col min="1550" max="1553" width="0" style="749" hidden="1" customWidth="1"/>
    <col min="1554" max="1554" width="12.28515625" style="749" customWidth="1"/>
    <col min="1555" max="1555" width="6.42578125" style="749" customWidth="1"/>
    <col min="1556" max="1556" width="12.28515625" style="749" customWidth="1"/>
    <col min="1557" max="1557" width="0" style="749" hidden="1" customWidth="1"/>
    <col min="1558" max="1558" width="3.7109375" style="749" customWidth="1"/>
    <col min="1559" max="1559" width="11.140625" style="749" bestFit="1" customWidth="1"/>
    <col min="1560" max="1561" width="10.5703125" style="749"/>
    <col min="1562" max="1562" width="11.140625" style="749" customWidth="1"/>
    <col min="1563" max="1792" width="10.5703125" style="749"/>
    <col min="1793" max="1800" width="0" style="749" hidden="1" customWidth="1"/>
    <col min="1801" max="1801" width="3.7109375" style="749" customWidth="1"/>
    <col min="1802" max="1802" width="3.85546875" style="749" customWidth="1"/>
    <col min="1803" max="1803" width="3.7109375" style="749" customWidth="1"/>
    <col min="1804" max="1804" width="12.7109375" style="749" customWidth="1"/>
    <col min="1805" max="1805" width="52.7109375" style="749" customWidth="1"/>
    <col min="1806" max="1809" width="0" style="749" hidden="1" customWidth="1"/>
    <col min="1810" max="1810" width="12.28515625" style="749" customWidth="1"/>
    <col min="1811" max="1811" width="6.42578125" style="749" customWidth="1"/>
    <col min="1812" max="1812" width="12.28515625" style="749" customWidth="1"/>
    <col min="1813" max="1813" width="0" style="749" hidden="1" customWidth="1"/>
    <col min="1814" max="1814" width="3.7109375" style="749" customWidth="1"/>
    <col min="1815" max="1815" width="11.140625" style="749" bestFit="1" customWidth="1"/>
    <col min="1816" max="1817" width="10.5703125" style="749"/>
    <col min="1818" max="1818" width="11.140625" style="749" customWidth="1"/>
    <col min="1819" max="2048" width="10.5703125" style="749"/>
    <col min="2049" max="2056" width="0" style="749" hidden="1" customWidth="1"/>
    <col min="2057" max="2057" width="3.7109375" style="749" customWidth="1"/>
    <col min="2058" max="2058" width="3.85546875" style="749" customWidth="1"/>
    <col min="2059" max="2059" width="3.7109375" style="749" customWidth="1"/>
    <col min="2060" max="2060" width="12.7109375" style="749" customWidth="1"/>
    <col min="2061" max="2061" width="52.7109375" style="749" customWidth="1"/>
    <col min="2062" max="2065" width="0" style="749" hidden="1" customWidth="1"/>
    <col min="2066" max="2066" width="12.28515625" style="749" customWidth="1"/>
    <col min="2067" max="2067" width="6.42578125" style="749" customWidth="1"/>
    <col min="2068" max="2068" width="12.28515625" style="749" customWidth="1"/>
    <col min="2069" max="2069" width="0" style="749" hidden="1" customWidth="1"/>
    <col min="2070" max="2070" width="3.7109375" style="749" customWidth="1"/>
    <col min="2071" max="2071" width="11.140625" style="749" bestFit="1" customWidth="1"/>
    <col min="2072" max="2073" width="10.5703125" style="749"/>
    <col min="2074" max="2074" width="11.140625" style="749" customWidth="1"/>
    <col min="2075" max="2304" width="10.5703125" style="749"/>
    <col min="2305" max="2312" width="0" style="749" hidden="1" customWidth="1"/>
    <col min="2313" max="2313" width="3.7109375" style="749" customWidth="1"/>
    <col min="2314" max="2314" width="3.85546875" style="749" customWidth="1"/>
    <col min="2315" max="2315" width="3.7109375" style="749" customWidth="1"/>
    <col min="2316" max="2316" width="12.7109375" style="749" customWidth="1"/>
    <col min="2317" max="2317" width="52.7109375" style="749" customWidth="1"/>
    <col min="2318" max="2321" width="0" style="749" hidden="1" customWidth="1"/>
    <col min="2322" max="2322" width="12.28515625" style="749" customWidth="1"/>
    <col min="2323" max="2323" width="6.42578125" style="749" customWidth="1"/>
    <col min="2324" max="2324" width="12.28515625" style="749" customWidth="1"/>
    <col min="2325" max="2325" width="0" style="749" hidden="1" customWidth="1"/>
    <col min="2326" max="2326" width="3.7109375" style="749" customWidth="1"/>
    <col min="2327" max="2327" width="11.140625" style="749" bestFit="1" customWidth="1"/>
    <col min="2328" max="2329" width="10.5703125" style="749"/>
    <col min="2330" max="2330" width="11.140625" style="749" customWidth="1"/>
    <col min="2331" max="2560" width="10.5703125" style="749"/>
    <col min="2561" max="2568" width="0" style="749" hidden="1" customWidth="1"/>
    <col min="2569" max="2569" width="3.7109375" style="749" customWidth="1"/>
    <col min="2570" max="2570" width="3.85546875" style="749" customWidth="1"/>
    <col min="2571" max="2571" width="3.7109375" style="749" customWidth="1"/>
    <col min="2572" max="2572" width="12.7109375" style="749" customWidth="1"/>
    <col min="2573" max="2573" width="52.7109375" style="749" customWidth="1"/>
    <col min="2574" max="2577" width="0" style="749" hidden="1" customWidth="1"/>
    <col min="2578" max="2578" width="12.28515625" style="749" customWidth="1"/>
    <col min="2579" max="2579" width="6.42578125" style="749" customWidth="1"/>
    <col min="2580" max="2580" width="12.28515625" style="749" customWidth="1"/>
    <col min="2581" max="2581" width="0" style="749" hidden="1" customWidth="1"/>
    <col min="2582" max="2582" width="3.7109375" style="749" customWidth="1"/>
    <col min="2583" max="2583" width="11.140625" style="749" bestFit="1" customWidth="1"/>
    <col min="2584" max="2585" width="10.5703125" style="749"/>
    <col min="2586" max="2586" width="11.140625" style="749" customWidth="1"/>
    <col min="2587" max="2816" width="10.5703125" style="749"/>
    <col min="2817" max="2824" width="0" style="749" hidden="1" customWidth="1"/>
    <col min="2825" max="2825" width="3.7109375" style="749" customWidth="1"/>
    <col min="2826" max="2826" width="3.85546875" style="749" customWidth="1"/>
    <col min="2827" max="2827" width="3.7109375" style="749" customWidth="1"/>
    <col min="2828" max="2828" width="12.7109375" style="749" customWidth="1"/>
    <col min="2829" max="2829" width="52.7109375" style="749" customWidth="1"/>
    <col min="2830" max="2833" width="0" style="749" hidden="1" customWidth="1"/>
    <col min="2834" max="2834" width="12.28515625" style="749" customWidth="1"/>
    <col min="2835" max="2835" width="6.42578125" style="749" customWidth="1"/>
    <col min="2836" max="2836" width="12.28515625" style="749" customWidth="1"/>
    <col min="2837" max="2837" width="0" style="749" hidden="1" customWidth="1"/>
    <col min="2838" max="2838" width="3.7109375" style="749" customWidth="1"/>
    <col min="2839" max="2839" width="11.140625" style="749" bestFit="1" customWidth="1"/>
    <col min="2840" max="2841" width="10.5703125" style="749"/>
    <col min="2842" max="2842" width="11.140625" style="749" customWidth="1"/>
    <col min="2843" max="3072" width="10.5703125" style="749"/>
    <col min="3073" max="3080" width="0" style="749" hidden="1" customWidth="1"/>
    <col min="3081" max="3081" width="3.7109375" style="749" customWidth="1"/>
    <col min="3082" max="3082" width="3.85546875" style="749" customWidth="1"/>
    <col min="3083" max="3083" width="3.7109375" style="749" customWidth="1"/>
    <col min="3084" max="3084" width="12.7109375" style="749" customWidth="1"/>
    <col min="3085" max="3085" width="52.7109375" style="749" customWidth="1"/>
    <col min="3086" max="3089" width="0" style="749" hidden="1" customWidth="1"/>
    <col min="3090" max="3090" width="12.28515625" style="749" customWidth="1"/>
    <col min="3091" max="3091" width="6.42578125" style="749" customWidth="1"/>
    <col min="3092" max="3092" width="12.28515625" style="749" customWidth="1"/>
    <col min="3093" max="3093" width="0" style="749" hidden="1" customWidth="1"/>
    <col min="3094" max="3094" width="3.7109375" style="749" customWidth="1"/>
    <col min="3095" max="3095" width="11.140625" style="749" bestFit="1" customWidth="1"/>
    <col min="3096" max="3097" width="10.5703125" style="749"/>
    <col min="3098" max="3098" width="11.140625" style="749" customWidth="1"/>
    <col min="3099" max="3328" width="10.5703125" style="749"/>
    <col min="3329" max="3336" width="0" style="749" hidden="1" customWidth="1"/>
    <col min="3337" max="3337" width="3.7109375" style="749" customWidth="1"/>
    <col min="3338" max="3338" width="3.85546875" style="749" customWidth="1"/>
    <col min="3339" max="3339" width="3.7109375" style="749" customWidth="1"/>
    <col min="3340" max="3340" width="12.7109375" style="749" customWidth="1"/>
    <col min="3341" max="3341" width="52.7109375" style="749" customWidth="1"/>
    <col min="3342" max="3345" width="0" style="749" hidden="1" customWidth="1"/>
    <col min="3346" max="3346" width="12.28515625" style="749" customWidth="1"/>
    <col min="3347" max="3347" width="6.42578125" style="749" customWidth="1"/>
    <col min="3348" max="3348" width="12.28515625" style="749" customWidth="1"/>
    <col min="3349" max="3349" width="0" style="749" hidden="1" customWidth="1"/>
    <col min="3350" max="3350" width="3.7109375" style="749" customWidth="1"/>
    <col min="3351" max="3351" width="11.140625" style="749" bestFit="1" customWidth="1"/>
    <col min="3352" max="3353" width="10.5703125" style="749"/>
    <col min="3354" max="3354" width="11.140625" style="749" customWidth="1"/>
    <col min="3355" max="3584" width="10.5703125" style="749"/>
    <col min="3585" max="3592" width="0" style="749" hidden="1" customWidth="1"/>
    <col min="3593" max="3593" width="3.7109375" style="749" customWidth="1"/>
    <col min="3594" max="3594" width="3.85546875" style="749" customWidth="1"/>
    <col min="3595" max="3595" width="3.7109375" style="749" customWidth="1"/>
    <col min="3596" max="3596" width="12.7109375" style="749" customWidth="1"/>
    <col min="3597" max="3597" width="52.7109375" style="749" customWidth="1"/>
    <col min="3598" max="3601" width="0" style="749" hidden="1" customWidth="1"/>
    <col min="3602" max="3602" width="12.28515625" style="749" customWidth="1"/>
    <col min="3603" max="3603" width="6.42578125" style="749" customWidth="1"/>
    <col min="3604" max="3604" width="12.28515625" style="749" customWidth="1"/>
    <col min="3605" max="3605" width="0" style="749" hidden="1" customWidth="1"/>
    <col min="3606" max="3606" width="3.7109375" style="749" customWidth="1"/>
    <col min="3607" max="3607" width="11.140625" style="749" bestFit="1" customWidth="1"/>
    <col min="3608" max="3609" width="10.5703125" style="749"/>
    <col min="3610" max="3610" width="11.140625" style="749" customWidth="1"/>
    <col min="3611" max="3840" width="10.5703125" style="749"/>
    <col min="3841" max="3848" width="0" style="749" hidden="1" customWidth="1"/>
    <col min="3849" max="3849" width="3.7109375" style="749" customWidth="1"/>
    <col min="3850" max="3850" width="3.85546875" style="749" customWidth="1"/>
    <col min="3851" max="3851" width="3.7109375" style="749" customWidth="1"/>
    <col min="3852" max="3852" width="12.7109375" style="749" customWidth="1"/>
    <col min="3853" max="3853" width="52.7109375" style="749" customWidth="1"/>
    <col min="3854" max="3857" width="0" style="749" hidden="1" customWidth="1"/>
    <col min="3858" max="3858" width="12.28515625" style="749" customWidth="1"/>
    <col min="3859" max="3859" width="6.42578125" style="749" customWidth="1"/>
    <col min="3860" max="3860" width="12.28515625" style="749" customWidth="1"/>
    <col min="3861" max="3861" width="0" style="749" hidden="1" customWidth="1"/>
    <col min="3862" max="3862" width="3.7109375" style="749" customWidth="1"/>
    <col min="3863" max="3863" width="11.140625" style="749" bestFit="1" customWidth="1"/>
    <col min="3864" max="3865" width="10.5703125" style="749"/>
    <col min="3866" max="3866" width="11.140625" style="749" customWidth="1"/>
    <col min="3867" max="4096" width="10.5703125" style="749"/>
    <col min="4097" max="4104" width="0" style="749" hidden="1" customWidth="1"/>
    <col min="4105" max="4105" width="3.7109375" style="749" customWidth="1"/>
    <col min="4106" max="4106" width="3.85546875" style="749" customWidth="1"/>
    <col min="4107" max="4107" width="3.7109375" style="749" customWidth="1"/>
    <col min="4108" max="4108" width="12.7109375" style="749" customWidth="1"/>
    <col min="4109" max="4109" width="52.7109375" style="749" customWidth="1"/>
    <col min="4110" max="4113" width="0" style="749" hidden="1" customWidth="1"/>
    <col min="4114" max="4114" width="12.28515625" style="749" customWidth="1"/>
    <col min="4115" max="4115" width="6.42578125" style="749" customWidth="1"/>
    <col min="4116" max="4116" width="12.28515625" style="749" customWidth="1"/>
    <col min="4117" max="4117" width="0" style="749" hidden="1" customWidth="1"/>
    <col min="4118" max="4118" width="3.7109375" style="749" customWidth="1"/>
    <col min="4119" max="4119" width="11.140625" style="749" bestFit="1" customWidth="1"/>
    <col min="4120" max="4121" width="10.5703125" style="749"/>
    <col min="4122" max="4122" width="11.140625" style="749" customWidth="1"/>
    <col min="4123" max="4352" width="10.5703125" style="749"/>
    <col min="4353" max="4360" width="0" style="749" hidden="1" customWidth="1"/>
    <col min="4361" max="4361" width="3.7109375" style="749" customWidth="1"/>
    <col min="4362" max="4362" width="3.85546875" style="749" customWidth="1"/>
    <col min="4363" max="4363" width="3.7109375" style="749" customWidth="1"/>
    <col min="4364" max="4364" width="12.7109375" style="749" customWidth="1"/>
    <col min="4365" max="4365" width="52.7109375" style="749" customWidth="1"/>
    <col min="4366" max="4369" width="0" style="749" hidden="1" customWidth="1"/>
    <col min="4370" max="4370" width="12.28515625" style="749" customWidth="1"/>
    <col min="4371" max="4371" width="6.42578125" style="749" customWidth="1"/>
    <col min="4372" max="4372" width="12.28515625" style="749" customWidth="1"/>
    <col min="4373" max="4373" width="0" style="749" hidden="1" customWidth="1"/>
    <col min="4374" max="4374" width="3.7109375" style="749" customWidth="1"/>
    <col min="4375" max="4375" width="11.140625" style="749" bestFit="1" customWidth="1"/>
    <col min="4376" max="4377" width="10.5703125" style="749"/>
    <col min="4378" max="4378" width="11.140625" style="749" customWidth="1"/>
    <col min="4379" max="4608" width="10.5703125" style="749"/>
    <col min="4609" max="4616" width="0" style="749" hidden="1" customWidth="1"/>
    <col min="4617" max="4617" width="3.7109375" style="749" customWidth="1"/>
    <col min="4618" max="4618" width="3.85546875" style="749" customWidth="1"/>
    <col min="4619" max="4619" width="3.7109375" style="749" customWidth="1"/>
    <col min="4620" max="4620" width="12.7109375" style="749" customWidth="1"/>
    <col min="4621" max="4621" width="52.7109375" style="749" customWidth="1"/>
    <col min="4622" max="4625" width="0" style="749" hidden="1" customWidth="1"/>
    <col min="4626" max="4626" width="12.28515625" style="749" customWidth="1"/>
    <col min="4627" max="4627" width="6.42578125" style="749" customWidth="1"/>
    <col min="4628" max="4628" width="12.28515625" style="749" customWidth="1"/>
    <col min="4629" max="4629" width="0" style="749" hidden="1" customWidth="1"/>
    <col min="4630" max="4630" width="3.7109375" style="749" customWidth="1"/>
    <col min="4631" max="4631" width="11.140625" style="749" bestFit="1" customWidth="1"/>
    <col min="4632" max="4633" width="10.5703125" style="749"/>
    <col min="4634" max="4634" width="11.140625" style="749" customWidth="1"/>
    <col min="4635" max="4864" width="10.5703125" style="749"/>
    <col min="4865" max="4872" width="0" style="749" hidden="1" customWidth="1"/>
    <col min="4873" max="4873" width="3.7109375" style="749" customWidth="1"/>
    <col min="4874" max="4874" width="3.85546875" style="749" customWidth="1"/>
    <col min="4875" max="4875" width="3.7109375" style="749" customWidth="1"/>
    <col min="4876" max="4876" width="12.7109375" style="749" customWidth="1"/>
    <col min="4877" max="4877" width="52.7109375" style="749" customWidth="1"/>
    <col min="4878" max="4881" width="0" style="749" hidden="1" customWidth="1"/>
    <col min="4882" max="4882" width="12.28515625" style="749" customWidth="1"/>
    <col min="4883" max="4883" width="6.42578125" style="749" customWidth="1"/>
    <col min="4884" max="4884" width="12.28515625" style="749" customWidth="1"/>
    <col min="4885" max="4885" width="0" style="749" hidden="1" customWidth="1"/>
    <col min="4886" max="4886" width="3.7109375" style="749" customWidth="1"/>
    <col min="4887" max="4887" width="11.140625" style="749" bestFit="1" customWidth="1"/>
    <col min="4888" max="4889" width="10.5703125" style="749"/>
    <col min="4890" max="4890" width="11.140625" style="749" customWidth="1"/>
    <col min="4891" max="5120" width="10.5703125" style="749"/>
    <col min="5121" max="5128" width="0" style="749" hidden="1" customWidth="1"/>
    <col min="5129" max="5129" width="3.7109375" style="749" customWidth="1"/>
    <col min="5130" max="5130" width="3.85546875" style="749" customWidth="1"/>
    <col min="5131" max="5131" width="3.7109375" style="749" customWidth="1"/>
    <col min="5132" max="5132" width="12.7109375" style="749" customWidth="1"/>
    <col min="5133" max="5133" width="52.7109375" style="749" customWidth="1"/>
    <col min="5134" max="5137" width="0" style="749" hidden="1" customWidth="1"/>
    <col min="5138" max="5138" width="12.28515625" style="749" customWidth="1"/>
    <col min="5139" max="5139" width="6.42578125" style="749" customWidth="1"/>
    <col min="5140" max="5140" width="12.28515625" style="749" customWidth="1"/>
    <col min="5141" max="5141" width="0" style="749" hidden="1" customWidth="1"/>
    <col min="5142" max="5142" width="3.7109375" style="749" customWidth="1"/>
    <col min="5143" max="5143" width="11.140625" style="749" bestFit="1" customWidth="1"/>
    <col min="5144" max="5145" width="10.5703125" style="749"/>
    <col min="5146" max="5146" width="11.140625" style="749" customWidth="1"/>
    <col min="5147" max="5376" width="10.5703125" style="749"/>
    <col min="5377" max="5384" width="0" style="749" hidden="1" customWidth="1"/>
    <col min="5385" max="5385" width="3.7109375" style="749" customWidth="1"/>
    <col min="5386" max="5386" width="3.85546875" style="749" customWidth="1"/>
    <col min="5387" max="5387" width="3.7109375" style="749" customWidth="1"/>
    <col min="5388" max="5388" width="12.7109375" style="749" customWidth="1"/>
    <col min="5389" max="5389" width="52.7109375" style="749" customWidth="1"/>
    <col min="5390" max="5393" width="0" style="749" hidden="1" customWidth="1"/>
    <col min="5394" max="5394" width="12.28515625" style="749" customWidth="1"/>
    <col min="5395" max="5395" width="6.42578125" style="749" customWidth="1"/>
    <col min="5396" max="5396" width="12.28515625" style="749" customWidth="1"/>
    <col min="5397" max="5397" width="0" style="749" hidden="1" customWidth="1"/>
    <col min="5398" max="5398" width="3.7109375" style="749" customWidth="1"/>
    <col min="5399" max="5399" width="11.140625" style="749" bestFit="1" customWidth="1"/>
    <col min="5400" max="5401" width="10.5703125" style="749"/>
    <col min="5402" max="5402" width="11.140625" style="749" customWidth="1"/>
    <col min="5403" max="5632" width="10.5703125" style="749"/>
    <col min="5633" max="5640" width="0" style="749" hidden="1" customWidth="1"/>
    <col min="5641" max="5641" width="3.7109375" style="749" customWidth="1"/>
    <col min="5642" max="5642" width="3.85546875" style="749" customWidth="1"/>
    <col min="5643" max="5643" width="3.7109375" style="749" customWidth="1"/>
    <col min="5644" max="5644" width="12.7109375" style="749" customWidth="1"/>
    <col min="5645" max="5645" width="52.7109375" style="749" customWidth="1"/>
    <col min="5646" max="5649" width="0" style="749" hidden="1" customWidth="1"/>
    <col min="5650" max="5650" width="12.28515625" style="749" customWidth="1"/>
    <col min="5651" max="5651" width="6.42578125" style="749" customWidth="1"/>
    <col min="5652" max="5652" width="12.28515625" style="749" customWidth="1"/>
    <col min="5653" max="5653" width="0" style="749" hidden="1" customWidth="1"/>
    <col min="5654" max="5654" width="3.7109375" style="749" customWidth="1"/>
    <col min="5655" max="5655" width="11.140625" style="749" bestFit="1" customWidth="1"/>
    <col min="5656" max="5657" width="10.5703125" style="749"/>
    <col min="5658" max="5658" width="11.140625" style="749" customWidth="1"/>
    <col min="5659" max="5888" width="10.5703125" style="749"/>
    <col min="5889" max="5896" width="0" style="749" hidden="1" customWidth="1"/>
    <col min="5897" max="5897" width="3.7109375" style="749" customWidth="1"/>
    <col min="5898" max="5898" width="3.85546875" style="749" customWidth="1"/>
    <col min="5899" max="5899" width="3.7109375" style="749" customWidth="1"/>
    <col min="5900" max="5900" width="12.7109375" style="749" customWidth="1"/>
    <col min="5901" max="5901" width="52.7109375" style="749" customWidth="1"/>
    <col min="5902" max="5905" width="0" style="749" hidden="1" customWidth="1"/>
    <col min="5906" max="5906" width="12.28515625" style="749" customWidth="1"/>
    <col min="5907" max="5907" width="6.42578125" style="749" customWidth="1"/>
    <col min="5908" max="5908" width="12.28515625" style="749" customWidth="1"/>
    <col min="5909" max="5909" width="0" style="749" hidden="1" customWidth="1"/>
    <col min="5910" max="5910" width="3.7109375" style="749" customWidth="1"/>
    <col min="5911" max="5911" width="11.140625" style="749" bestFit="1" customWidth="1"/>
    <col min="5912" max="5913" width="10.5703125" style="749"/>
    <col min="5914" max="5914" width="11.140625" style="749" customWidth="1"/>
    <col min="5915" max="6144" width="10.5703125" style="749"/>
    <col min="6145" max="6152" width="0" style="749" hidden="1" customWidth="1"/>
    <col min="6153" max="6153" width="3.7109375" style="749" customWidth="1"/>
    <col min="6154" max="6154" width="3.85546875" style="749" customWidth="1"/>
    <col min="6155" max="6155" width="3.7109375" style="749" customWidth="1"/>
    <col min="6156" max="6156" width="12.7109375" style="749" customWidth="1"/>
    <col min="6157" max="6157" width="52.7109375" style="749" customWidth="1"/>
    <col min="6158" max="6161" width="0" style="749" hidden="1" customWidth="1"/>
    <col min="6162" max="6162" width="12.28515625" style="749" customWidth="1"/>
    <col min="6163" max="6163" width="6.42578125" style="749" customWidth="1"/>
    <col min="6164" max="6164" width="12.28515625" style="749" customWidth="1"/>
    <col min="6165" max="6165" width="0" style="749" hidden="1" customWidth="1"/>
    <col min="6166" max="6166" width="3.7109375" style="749" customWidth="1"/>
    <col min="6167" max="6167" width="11.140625" style="749" bestFit="1" customWidth="1"/>
    <col min="6168" max="6169" width="10.5703125" style="749"/>
    <col min="6170" max="6170" width="11.140625" style="749" customWidth="1"/>
    <col min="6171" max="6400" width="10.5703125" style="749"/>
    <col min="6401" max="6408" width="0" style="749" hidden="1" customWidth="1"/>
    <col min="6409" max="6409" width="3.7109375" style="749" customWidth="1"/>
    <col min="6410" max="6410" width="3.85546875" style="749" customWidth="1"/>
    <col min="6411" max="6411" width="3.7109375" style="749" customWidth="1"/>
    <col min="6412" max="6412" width="12.7109375" style="749" customWidth="1"/>
    <col min="6413" max="6413" width="52.7109375" style="749" customWidth="1"/>
    <col min="6414" max="6417" width="0" style="749" hidden="1" customWidth="1"/>
    <col min="6418" max="6418" width="12.28515625" style="749" customWidth="1"/>
    <col min="6419" max="6419" width="6.42578125" style="749" customWidth="1"/>
    <col min="6420" max="6420" width="12.28515625" style="749" customWidth="1"/>
    <col min="6421" max="6421" width="0" style="749" hidden="1" customWidth="1"/>
    <col min="6422" max="6422" width="3.7109375" style="749" customWidth="1"/>
    <col min="6423" max="6423" width="11.140625" style="749" bestFit="1" customWidth="1"/>
    <col min="6424" max="6425" width="10.5703125" style="749"/>
    <col min="6426" max="6426" width="11.140625" style="749" customWidth="1"/>
    <col min="6427" max="6656" width="10.5703125" style="749"/>
    <col min="6657" max="6664" width="0" style="749" hidden="1" customWidth="1"/>
    <col min="6665" max="6665" width="3.7109375" style="749" customWidth="1"/>
    <col min="6666" max="6666" width="3.85546875" style="749" customWidth="1"/>
    <col min="6667" max="6667" width="3.7109375" style="749" customWidth="1"/>
    <col min="6668" max="6668" width="12.7109375" style="749" customWidth="1"/>
    <col min="6669" max="6669" width="52.7109375" style="749" customWidth="1"/>
    <col min="6670" max="6673" width="0" style="749" hidden="1" customWidth="1"/>
    <col min="6674" max="6674" width="12.28515625" style="749" customWidth="1"/>
    <col min="6675" max="6675" width="6.42578125" style="749" customWidth="1"/>
    <col min="6676" max="6676" width="12.28515625" style="749" customWidth="1"/>
    <col min="6677" max="6677" width="0" style="749" hidden="1" customWidth="1"/>
    <col min="6678" max="6678" width="3.7109375" style="749" customWidth="1"/>
    <col min="6679" max="6679" width="11.140625" style="749" bestFit="1" customWidth="1"/>
    <col min="6680" max="6681" width="10.5703125" style="749"/>
    <col min="6682" max="6682" width="11.140625" style="749" customWidth="1"/>
    <col min="6683" max="6912" width="10.5703125" style="749"/>
    <col min="6913" max="6920" width="0" style="749" hidden="1" customWidth="1"/>
    <col min="6921" max="6921" width="3.7109375" style="749" customWidth="1"/>
    <col min="6922" max="6922" width="3.85546875" style="749" customWidth="1"/>
    <col min="6923" max="6923" width="3.7109375" style="749" customWidth="1"/>
    <col min="6924" max="6924" width="12.7109375" style="749" customWidth="1"/>
    <col min="6925" max="6925" width="52.7109375" style="749" customWidth="1"/>
    <col min="6926" max="6929" width="0" style="749" hidden="1" customWidth="1"/>
    <col min="6930" max="6930" width="12.28515625" style="749" customWidth="1"/>
    <col min="6931" max="6931" width="6.42578125" style="749" customWidth="1"/>
    <col min="6932" max="6932" width="12.28515625" style="749" customWidth="1"/>
    <col min="6933" max="6933" width="0" style="749" hidden="1" customWidth="1"/>
    <col min="6934" max="6934" width="3.7109375" style="749" customWidth="1"/>
    <col min="6935" max="6935" width="11.140625" style="749" bestFit="1" customWidth="1"/>
    <col min="6936" max="6937" width="10.5703125" style="749"/>
    <col min="6938" max="6938" width="11.140625" style="749" customWidth="1"/>
    <col min="6939" max="7168" width="10.5703125" style="749"/>
    <col min="7169" max="7176" width="0" style="749" hidden="1" customWidth="1"/>
    <col min="7177" max="7177" width="3.7109375" style="749" customWidth="1"/>
    <col min="7178" max="7178" width="3.85546875" style="749" customWidth="1"/>
    <col min="7179" max="7179" width="3.7109375" style="749" customWidth="1"/>
    <col min="7180" max="7180" width="12.7109375" style="749" customWidth="1"/>
    <col min="7181" max="7181" width="52.7109375" style="749" customWidth="1"/>
    <col min="7182" max="7185" width="0" style="749" hidden="1" customWidth="1"/>
    <col min="7186" max="7186" width="12.28515625" style="749" customWidth="1"/>
    <col min="7187" max="7187" width="6.42578125" style="749" customWidth="1"/>
    <col min="7188" max="7188" width="12.28515625" style="749" customWidth="1"/>
    <col min="7189" max="7189" width="0" style="749" hidden="1" customWidth="1"/>
    <col min="7190" max="7190" width="3.7109375" style="749" customWidth="1"/>
    <col min="7191" max="7191" width="11.140625" style="749" bestFit="1" customWidth="1"/>
    <col min="7192" max="7193" width="10.5703125" style="749"/>
    <col min="7194" max="7194" width="11.140625" style="749" customWidth="1"/>
    <col min="7195" max="7424" width="10.5703125" style="749"/>
    <col min="7425" max="7432" width="0" style="749" hidden="1" customWidth="1"/>
    <col min="7433" max="7433" width="3.7109375" style="749" customWidth="1"/>
    <col min="7434" max="7434" width="3.85546875" style="749" customWidth="1"/>
    <col min="7435" max="7435" width="3.7109375" style="749" customWidth="1"/>
    <col min="7436" max="7436" width="12.7109375" style="749" customWidth="1"/>
    <col min="7437" max="7437" width="52.7109375" style="749" customWidth="1"/>
    <col min="7438" max="7441" width="0" style="749" hidden="1" customWidth="1"/>
    <col min="7442" max="7442" width="12.28515625" style="749" customWidth="1"/>
    <col min="7443" max="7443" width="6.42578125" style="749" customWidth="1"/>
    <col min="7444" max="7444" width="12.28515625" style="749" customWidth="1"/>
    <col min="7445" max="7445" width="0" style="749" hidden="1" customWidth="1"/>
    <col min="7446" max="7446" width="3.7109375" style="749" customWidth="1"/>
    <col min="7447" max="7447" width="11.140625" style="749" bestFit="1" customWidth="1"/>
    <col min="7448" max="7449" width="10.5703125" style="749"/>
    <col min="7450" max="7450" width="11.140625" style="749" customWidth="1"/>
    <col min="7451" max="7680" width="10.5703125" style="749"/>
    <col min="7681" max="7688" width="0" style="749" hidden="1" customWidth="1"/>
    <col min="7689" max="7689" width="3.7109375" style="749" customWidth="1"/>
    <col min="7690" max="7690" width="3.85546875" style="749" customWidth="1"/>
    <col min="7691" max="7691" width="3.7109375" style="749" customWidth="1"/>
    <col min="7692" max="7692" width="12.7109375" style="749" customWidth="1"/>
    <col min="7693" max="7693" width="52.7109375" style="749" customWidth="1"/>
    <col min="7694" max="7697" width="0" style="749" hidden="1" customWidth="1"/>
    <col min="7698" max="7698" width="12.28515625" style="749" customWidth="1"/>
    <col min="7699" max="7699" width="6.42578125" style="749" customWidth="1"/>
    <col min="7700" max="7700" width="12.28515625" style="749" customWidth="1"/>
    <col min="7701" max="7701" width="0" style="749" hidden="1" customWidth="1"/>
    <col min="7702" max="7702" width="3.7109375" style="749" customWidth="1"/>
    <col min="7703" max="7703" width="11.140625" style="749" bestFit="1" customWidth="1"/>
    <col min="7704" max="7705" width="10.5703125" style="749"/>
    <col min="7706" max="7706" width="11.140625" style="749" customWidth="1"/>
    <col min="7707" max="7936" width="10.5703125" style="749"/>
    <col min="7937" max="7944" width="0" style="749" hidden="1" customWidth="1"/>
    <col min="7945" max="7945" width="3.7109375" style="749" customWidth="1"/>
    <col min="7946" max="7946" width="3.85546875" style="749" customWidth="1"/>
    <col min="7947" max="7947" width="3.7109375" style="749" customWidth="1"/>
    <col min="7948" max="7948" width="12.7109375" style="749" customWidth="1"/>
    <col min="7949" max="7949" width="52.7109375" style="749" customWidth="1"/>
    <col min="7950" max="7953" width="0" style="749" hidden="1" customWidth="1"/>
    <col min="7954" max="7954" width="12.28515625" style="749" customWidth="1"/>
    <col min="7955" max="7955" width="6.42578125" style="749" customWidth="1"/>
    <col min="7956" max="7956" width="12.28515625" style="749" customWidth="1"/>
    <col min="7957" max="7957" width="0" style="749" hidden="1" customWidth="1"/>
    <col min="7958" max="7958" width="3.7109375" style="749" customWidth="1"/>
    <col min="7959" max="7959" width="11.140625" style="749" bestFit="1" customWidth="1"/>
    <col min="7960" max="7961" width="10.5703125" style="749"/>
    <col min="7962" max="7962" width="11.140625" style="749" customWidth="1"/>
    <col min="7963" max="8192" width="10.5703125" style="749"/>
    <col min="8193" max="8200" width="0" style="749" hidden="1" customWidth="1"/>
    <col min="8201" max="8201" width="3.7109375" style="749" customWidth="1"/>
    <col min="8202" max="8202" width="3.85546875" style="749" customWidth="1"/>
    <col min="8203" max="8203" width="3.7109375" style="749" customWidth="1"/>
    <col min="8204" max="8204" width="12.7109375" style="749" customWidth="1"/>
    <col min="8205" max="8205" width="52.7109375" style="749" customWidth="1"/>
    <col min="8206" max="8209" width="0" style="749" hidden="1" customWidth="1"/>
    <col min="8210" max="8210" width="12.28515625" style="749" customWidth="1"/>
    <col min="8211" max="8211" width="6.42578125" style="749" customWidth="1"/>
    <col min="8212" max="8212" width="12.28515625" style="749" customWidth="1"/>
    <col min="8213" max="8213" width="0" style="749" hidden="1" customWidth="1"/>
    <col min="8214" max="8214" width="3.7109375" style="749" customWidth="1"/>
    <col min="8215" max="8215" width="11.140625" style="749" bestFit="1" customWidth="1"/>
    <col min="8216" max="8217" width="10.5703125" style="749"/>
    <col min="8218" max="8218" width="11.140625" style="749" customWidth="1"/>
    <col min="8219" max="8448" width="10.5703125" style="749"/>
    <col min="8449" max="8456" width="0" style="749" hidden="1" customWidth="1"/>
    <col min="8457" max="8457" width="3.7109375" style="749" customWidth="1"/>
    <col min="8458" max="8458" width="3.85546875" style="749" customWidth="1"/>
    <col min="8459" max="8459" width="3.7109375" style="749" customWidth="1"/>
    <col min="8460" max="8460" width="12.7109375" style="749" customWidth="1"/>
    <col min="8461" max="8461" width="52.7109375" style="749" customWidth="1"/>
    <col min="8462" max="8465" width="0" style="749" hidden="1" customWidth="1"/>
    <col min="8466" max="8466" width="12.28515625" style="749" customWidth="1"/>
    <col min="8467" max="8467" width="6.42578125" style="749" customWidth="1"/>
    <col min="8468" max="8468" width="12.28515625" style="749" customWidth="1"/>
    <col min="8469" max="8469" width="0" style="749" hidden="1" customWidth="1"/>
    <col min="8470" max="8470" width="3.7109375" style="749" customWidth="1"/>
    <col min="8471" max="8471" width="11.140625" style="749" bestFit="1" customWidth="1"/>
    <col min="8472" max="8473" width="10.5703125" style="749"/>
    <col min="8474" max="8474" width="11.140625" style="749" customWidth="1"/>
    <col min="8475" max="8704" width="10.5703125" style="749"/>
    <col min="8705" max="8712" width="0" style="749" hidden="1" customWidth="1"/>
    <col min="8713" max="8713" width="3.7109375" style="749" customWidth="1"/>
    <col min="8714" max="8714" width="3.85546875" style="749" customWidth="1"/>
    <col min="8715" max="8715" width="3.7109375" style="749" customWidth="1"/>
    <col min="8716" max="8716" width="12.7109375" style="749" customWidth="1"/>
    <col min="8717" max="8717" width="52.7109375" style="749" customWidth="1"/>
    <col min="8718" max="8721" width="0" style="749" hidden="1" customWidth="1"/>
    <col min="8722" max="8722" width="12.28515625" style="749" customWidth="1"/>
    <col min="8723" max="8723" width="6.42578125" style="749" customWidth="1"/>
    <col min="8724" max="8724" width="12.28515625" style="749" customWidth="1"/>
    <col min="8725" max="8725" width="0" style="749" hidden="1" customWidth="1"/>
    <col min="8726" max="8726" width="3.7109375" style="749" customWidth="1"/>
    <col min="8727" max="8727" width="11.140625" style="749" bestFit="1" customWidth="1"/>
    <col min="8728" max="8729" width="10.5703125" style="749"/>
    <col min="8730" max="8730" width="11.140625" style="749" customWidth="1"/>
    <col min="8731" max="8960" width="10.5703125" style="749"/>
    <col min="8961" max="8968" width="0" style="749" hidden="1" customWidth="1"/>
    <col min="8969" max="8969" width="3.7109375" style="749" customWidth="1"/>
    <col min="8970" max="8970" width="3.85546875" style="749" customWidth="1"/>
    <col min="8971" max="8971" width="3.7109375" style="749" customWidth="1"/>
    <col min="8972" max="8972" width="12.7109375" style="749" customWidth="1"/>
    <col min="8973" max="8973" width="52.7109375" style="749" customWidth="1"/>
    <col min="8974" max="8977" width="0" style="749" hidden="1" customWidth="1"/>
    <col min="8978" max="8978" width="12.28515625" style="749" customWidth="1"/>
    <col min="8979" max="8979" width="6.42578125" style="749" customWidth="1"/>
    <col min="8980" max="8980" width="12.28515625" style="749" customWidth="1"/>
    <col min="8981" max="8981" width="0" style="749" hidden="1" customWidth="1"/>
    <col min="8982" max="8982" width="3.7109375" style="749" customWidth="1"/>
    <col min="8983" max="8983" width="11.140625" style="749" bestFit="1" customWidth="1"/>
    <col min="8984" max="8985" width="10.5703125" style="749"/>
    <col min="8986" max="8986" width="11.140625" style="749" customWidth="1"/>
    <col min="8987" max="9216" width="10.5703125" style="749"/>
    <col min="9217" max="9224" width="0" style="749" hidden="1" customWidth="1"/>
    <col min="9225" max="9225" width="3.7109375" style="749" customWidth="1"/>
    <col min="9226" max="9226" width="3.85546875" style="749" customWidth="1"/>
    <col min="9227" max="9227" width="3.7109375" style="749" customWidth="1"/>
    <col min="9228" max="9228" width="12.7109375" style="749" customWidth="1"/>
    <col min="9229" max="9229" width="52.7109375" style="749" customWidth="1"/>
    <col min="9230" max="9233" width="0" style="749" hidden="1" customWidth="1"/>
    <col min="9234" max="9234" width="12.28515625" style="749" customWidth="1"/>
    <col min="9235" max="9235" width="6.42578125" style="749" customWidth="1"/>
    <col min="9236" max="9236" width="12.28515625" style="749" customWidth="1"/>
    <col min="9237" max="9237" width="0" style="749" hidden="1" customWidth="1"/>
    <col min="9238" max="9238" width="3.7109375" style="749" customWidth="1"/>
    <col min="9239" max="9239" width="11.140625" style="749" bestFit="1" customWidth="1"/>
    <col min="9240" max="9241" width="10.5703125" style="749"/>
    <col min="9242" max="9242" width="11.140625" style="749" customWidth="1"/>
    <col min="9243" max="9472" width="10.5703125" style="749"/>
    <col min="9473" max="9480" width="0" style="749" hidden="1" customWidth="1"/>
    <col min="9481" max="9481" width="3.7109375" style="749" customWidth="1"/>
    <col min="9482" max="9482" width="3.85546875" style="749" customWidth="1"/>
    <col min="9483" max="9483" width="3.7109375" style="749" customWidth="1"/>
    <col min="9484" max="9484" width="12.7109375" style="749" customWidth="1"/>
    <col min="9485" max="9485" width="52.7109375" style="749" customWidth="1"/>
    <col min="9486" max="9489" width="0" style="749" hidden="1" customWidth="1"/>
    <col min="9490" max="9490" width="12.28515625" style="749" customWidth="1"/>
    <col min="9491" max="9491" width="6.42578125" style="749" customWidth="1"/>
    <col min="9492" max="9492" width="12.28515625" style="749" customWidth="1"/>
    <col min="9493" max="9493" width="0" style="749" hidden="1" customWidth="1"/>
    <col min="9494" max="9494" width="3.7109375" style="749" customWidth="1"/>
    <col min="9495" max="9495" width="11.140625" style="749" bestFit="1" customWidth="1"/>
    <col min="9496" max="9497" width="10.5703125" style="749"/>
    <col min="9498" max="9498" width="11.140625" style="749" customWidth="1"/>
    <col min="9499" max="9728" width="10.5703125" style="749"/>
    <col min="9729" max="9736" width="0" style="749" hidden="1" customWidth="1"/>
    <col min="9737" max="9737" width="3.7109375" style="749" customWidth="1"/>
    <col min="9738" max="9738" width="3.85546875" style="749" customWidth="1"/>
    <col min="9739" max="9739" width="3.7109375" style="749" customWidth="1"/>
    <col min="9740" max="9740" width="12.7109375" style="749" customWidth="1"/>
    <col min="9741" max="9741" width="52.7109375" style="749" customWidth="1"/>
    <col min="9742" max="9745" width="0" style="749" hidden="1" customWidth="1"/>
    <col min="9746" max="9746" width="12.28515625" style="749" customWidth="1"/>
    <col min="9747" max="9747" width="6.42578125" style="749" customWidth="1"/>
    <col min="9748" max="9748" width="12.28515625" style="749" customWidth="1"/>
    <col min="9749" max="9749" width="0" style="749" hidden="1" customWidth="1"/>
    <col min="9750" max="9750" width="3.7109375" style="749" customWidth="1"/>
    <col min="9751" max="9751" width="11.140625" style="749" bestFit="1" customWidth="1"/>
    <col min="9752" max="9753" width="10.5703125" style="749"/>
    <col min="9754" max="9754" width="11.140625" style="749" customWidth="1"/>
    <col min="9755" max="9984" width="10.5703125" style="749"/>
    <col min="9985" max="9992" width="0" style="749" hidden="1" customWidth="1"/>
    <col min="9993" max="9993" width="3.7109375" style="749" customWidth="1"/>
    <col min="9994" max="9994" width="3.85546875" style="749" customWidth="1"/>
    <col min="9995" max="9995" width="3.7109375" style="749" customWidth="1"/>
    <col min="9996" max="9996" width="12.7109375" style="749" customWidth="1"/>
    <col min="9997" max="9997" width="52.7109375" style="749" customWidth="1"/>
    <col min="9998" max="10001" width="0" style="749" hidden="1" customWidth="1"/>
    <col min="10002" max="10002" width="12.28515625" style="749" customWidth="1"/>
    <col min="10003" max="10003" width="6.42578125" style="749" customWidth="1"/>
    <col min="10004" max="10004" width="12.28515625" style="749" customWidth="1"/>
    <col min="10005" max="10005" width="0" style="749" hidden="1" customWidth="1"/>
    <col min="10006" max="10006" width="3.7109375" style="749" customWidth="1"/>
    <col min="10007" max="10007" width="11.140625" style="749" bestFit="1" customWidth="1"/>
    <col min="10008" max="10009" width="10.5703125" style="749"/>
    <col min="10010" max="10010" width="11.140625" style="749" customWidth="1"/>
    <col min="10011" max="10240" width="10.5703125" style="749"/>
    <col min="10241" max="10248" width="0" style="749" hidden="1" customWidth="1"/>
    <col min="10249" max="10249" width="3.7109375" style="749" customWidth="1"/>
    <col min="10250" max="10250" width="3.85546875" style="749" customWidth="1"/>
    <col min="10251" max="10251" width="3.7109375" style="749" customWidth="1"/>
    <col min="10252" max="10252" width="12.7109375" style="749" customWidth="1"/>
    <col min="10253" max="10253" width="52.7109375" style="749" customWidth="1"/>
    <col min="10254" max="10257" width="0" style="749" hidden="1" customWidth="1"/>
    <col min="10258" max="10258" width="12.28515625" style="749" customWidth="1"/>
    <col min="10259" max="10259" width="6.42578125" style="749" customWidth="1"/>
    <col min="10260" max="10260" width="12.28515625" style="749" customWidth="1"/>
    <col min="10261" max="10261" width="0" style="749" hidden="1" customWidth="1"/>
    <col min="10262" max="10262" width="3.7109375" style="749" customWidth="1"/>
    <col min="10263" max="10263" width="11.140625" style="749" bestFit="1" customWidth="1"/>
    <col min="10264" max="10265" width="10.5703125" style="749"/>
    <col min="10266" max="10266" width="11.140625" style="749" customWidth="1"/>
    <col min="10267" max="10496" width="10.5703125" style="749"/>
    <col min="10497" max="10504" width="0" style="749" hidden="1" customWidth="1"/>
    <col min="10505" max="10505" width="3.7109375" style="749" customWidth="1"/>
    <col min="10506" max="10506" width="3.85546875" style="749" customWidth="1"/>
    <col min="10507" max="10507" width="3.7109375" style="749" customWidth="1"/>
    <col min="10508" max="10508" width="12.7109375" style="749" customWidth="1"/>
    <col min="10509" max="10509" width="52.7109375" style="749" customWidth="1"/>
    <col min="10510" max="10513" width="0" style="749" hidden="1" customWidth="1"/>
    <col min="10514" max="10514" width="12.28515625" style="749" customWidth="1"/>
    <col min="10515" max="10515" width="6.42578125" style="749" customWidth="1"/>
    <col min="10516" max="10516" width="12.28515625" style="749" customWidth="1"/>
    <col min="10517" max="10517" width="0" style="749" hidden="1" customWidth="1"/>
    <col min="10518" max="10518" width="3.7109375" style="749" customWidth="1"/>
    <col min="10519" max="10519" width="11.140625" style="749" bestFit="1" customWidth="1"/>
    <col min="10520" max="10521" width="10.5703125" style="749"/>
    <col min="10522" max="10522" width="11.140625" style="749" customWidth="1"/>
    <col min="10523" max="10752" width="10.5703125" style="749"/>
    <col min="10753" max="10760" width="0" style="749" hidden="1" customWidth="1"/>
    <col min="10761" max="10761" width="3.7109375" style="749" customWidth="1"/>
    <col min="10762" max="10762" width="3.85546875" style="749" customWidth="1"/>
    <col min="10763" max="10763" width="3.7109375" style="749" customWidth="1"/>
    <col min="10764" max="10764" width="12.7109375" style="749" customWidth="1"/>
    <col min="10765" max="10765" width="52.7109375" style="749" customWidth="1"/>
    <col min="10766" max="10769" width="0" style="749" hidden="1" customWidth="1"/>
    <col min="10770" max="10770" width="12.28515625" style="749" customWidth="1"/>
    <col min="10771" max="10771" width="6.42578125" style="749" customWidth="1"/>
    <col min="10772" max="10772" width="12.28515625" style="749" customWidth="1"/>
    <col min="10773" max="10773" width="0" style="749" hidden="1" customWidth="1"/>
    <col min="10774" max="10774" width="3.7109375" style="749" customWidth="1"/>
    <col min="10775" max="10775" width="11.140625" style="749" bestFit="1" customWidth="1"/>
    <col min="10776" max="10777" width="10.5703125" style="749"/>
    <col min="10778" max="10778" width="11.140625" style="749" customWidth="1"/>
    <col min="10779" max="11008" width="10.5703125" style="749"/>
    <col min="11009" max="11016" width="0" style="749" hidden="1" customWidth="1"/>
    <col min="11017" max="11017" width="3.7109375" style="749" customWidth="1"/>
    <col min="11018" max="11018" width="3.85546875" style="749" customWidth="1"/>
    <col min="11019" max="11019" width="3.7109375" style="749" customWidth="1"/>
    <col min="11020" max="11020" width="12.7109375" style="749" customWidth="1"/>
    <col min="11021" max="11021" width="52.7109375" style="749" customWidth="1"/>
    <col min="11022" max="11025" width="0" style="749" hidden="1" customWidth="1"/>
    <col min="11026" max="11026" width="12.28515625" style="749" customWidth="1"/>
    <col min="11027" max="11027" width="6.42578125" style="749" customWidth="1"/>
    <col min="11028" max="11028" width="12.28515625" style="749" customWidth="1"/>
    <col min="11029" max="11029" width="0" style="749" hidden="1" customWidth="1"/>
    <col min="11030" max="11030" width="3.7109375" style="749" customWidth="1"/>
    <col min="11031" max="11031" width="11.140625" style="749" bestFit="1" customWidth="1"/>
    <col min="11032" max="11033" width="10.5703125" style="749"/>
    <col min="11034" max="11034" width="11.140625" style="749" customWidth="1"/>
    <col min="11035" max="11264" width="10.5703125" style="749"/>
    <col min="11265" max="11272" width="0" style="749" hidden="1" customWidth="1"/>
    <col min="11273" max="11273" width="3.7109375" style="749" customWidth="1"/>
    <col min="11274" max="11274" width="3.85546875" style="749" customWidth="1"/>
    <col min="11275" max="11275" width="3.7109375" style="749" customWidth="1"/>
    <col min="11276" max="11276" width="12.7109375" style="749" customWidth="1"/>
    <col min="11277" max="11277" width="52.7109375" style="749" customWidth="1"/>
    <col min="11278" max="11281" width="0" style="749" hidden="1" customWidth="1"/>
    <col min="11282" max="11282" width="12.28515625" style="749" customWidth="1"/>
    <col min="11283" max="11283" width="6.42578125" style="749" customWidth="1"/>
    <col min="11284" max="11284" width="12.28515625" style="749" customWidth="1"/>
    <col min="11285" max="11285" width="0" style="749" hidden="1" customWidth="1"/>
    <col min="11286" max="11286" width="3.7109375" style="749" customWidth="1"/>
    <col min="11287" max="11287" width="11.140625" style="749" bestFit="1" customWidth="1"/>
    <col min="11288" max="11289" width="10.5703125" style="749"/>
    <col min="11290" max="11290" width="11.140625" style="749" customWidth="1"/>
    <col min="11291" max="11520" width="10.5703125" style="749"/>
    <col min="11521" max="11528" width="0" style="749" hidden="1" customWidth="1"/>
    <col min="11529" max="11529" width="3.7109375" style="749" customWidth="1"/>
    <col min="11530" max="11530" width="3.85546875" style="749" customWidth="1"/>
    <col min="11531" max="11531" width="3.7109375" style="749" customWidth="1"/>
    <col min="11532" max="11532" width="12.7109375" style="749" customWidth="1"/>
    <col min="11533" max="11533" width="52.7109375" style="749" customWidth="1"/>
    <col min="11534" max="11537" width="0" style="749" hidden="1" customWidth="1"/>
    <col min="11538" max="11538" width="12.28515625" style="749" customWidth="1"/>
    <col min="11539" max="11539" width="6.42578125" style="749" customWidth="1"/>
    <col min="11540" max="11540" width="12.28515625" style="749" customWidth="1"/>
    <col min="11541" max="11541" width="0" style="749" hidden="1" customWidth="1"/>
    <col min="11542" max="11542" width="3.7109375" style="749" customWidth="1"/>
    <col min="11543" max="11543" width="11.140625" style="749" bestFit="1" customWidth="1"/>
    <col min="11544" max="11545" width="10.5703125" style="749"/>
    <col min="11546" max="11546" width="11.140625" style="749" customWidth="1"/>
    <col min="11547" max="11776" width="10.5703125" style="749"/>
    <col min="11777" max="11784" width="0" style="749" hidden="1" customWidth="1"/>
    <col min="11785" max="11785" width="3.7109375" style="749" customWidth="1"/>
    <col min="11786" max="11786" width="3.85546875" style="749" customWidth="1"/>
    <col min="11787" max="11787" width="3.7109375" style="749" customWidth="1"/>
    <col min="11788" max="11788" width="12.7109375" style="749" customWidth="1"/>
    <col min="11789" max="11789" width="52.7109375" style="749" customWidth="1"/>
    <col min="11790" max="11793" width="0" style="749" hidden="1" customWidth="1"/>
    <col min="11794" max="11794" width="12.28515625" style="749" customWidth="1"/>
    <col min="11795" max="11795" width="6.42578125" style="749" customWidth="1"/>
    <col min="11796" max="11796" width="12.28515625" style="749" customWidth="1"/>
    <col min="11797" max="11797" width="0" style="749" hidden="1" customWidth="1"/>
    <col min="11798" max="11798" width="3.7109375" style="749" customWidth="1"/>
    <col min="11799" max="11799" width="11.140625" style="749" bestFit="1" customWidth="1"/>
    <col min="11800" max="11801" width="10.5703125" style="749"/>
    <col min="11802" max="11802" width="11.140625" style="749" customWidth="1"/>
    <col min="11803" max="12032" width="10.5703125" style="749"/>
    <col min="12033" max="12040" width="0" style="749" hidden="1" customWidth="1"/>
    <col min="12041" max="12041" width="3.7109375" style="749" customWidth="1"/>
    <col min="12042" max="12042" width="3.85546875" style="749" customWidth="1"/>
    <col min="12043" max="12043" width="3.7109375" style="749" customWidth="1"/>
    <col min="12044" max="12044" width="12.7109375" style="749" customWidth="1"/>
    <col min="12045" max="12045" width="52.7109375" style="749" customWidth="1"/>
    <col min="12046" max="12049" width="0" style="749" hidden="1" customWidth="1"/>
    <col min="12050" max="12050" width="12.28515625" style="749" customWidth="1"/>
    <col min="12051" max="12051" width="6.42578125" style="749" customWidth="1"/>
    <col min="12052" max="12052" width="12.28515625" style="749" customWidth="1"/>
    <col min="12053" max="12053" width="0" style="749" hidden="1" customWidth="1"/>
    <col min="12054" max="12054" width="3.7109375" style="749" customWidth="1"/>
    <col min="12055" max="12055" width="11.140625" style="749" bestFit="1" customWidth="1"/>
    <col min="12056" max="12057" width="10.5703125" style="749"/>
    <col min="12058" max="12058" width="11.140625" style="749" customWidth="1"/>
    <col min="12059" max="12288" width="10.5703125" style="749"/>
    <col min="12289" max="12296" width="0" style="749" hidden="1" customWidth="1"/>
    <col min="12297" max="12297" width="3.7109375" style="749" customWidth="1"/>
    <col min="12298" max="12298" width="3.85546875" style="749" customWidth="1"/>
    <col min="12299" max="12299" width="3.7109375" style="749" customWidth="1"/>
    <col min="12300" max="12300" width="12.7109375" style="749" customWidth="1"/>
    <col min="12301" max="12301" width="52.7109375" style="749" customWidth="1"/>
    <col min="12302" max="12305" width="0" style="749" hidden="1" customWidth="1"/>
    <col min="12306" max="12306" width="12.28515625" style="749" customWidth="1"/>
    <col min="12307" max="12307" width="6.42578125" style="749" customWidth="1"/>
    <col min="12308" max="12308" width="12.28515625" style="749" customWidth="1"/>
    <col min="12309" max="12309" width="0" style="749" hidden="1" customWidth="1"/>
    <col min="12310" max="12310" width="3.7109375" style="749" customWidth="1"/>
    <col min="12311" max="12311" width="11.140625" style="749" bestFit="1" customWidth="1"/>
    <col min="12312" max="12313" width="10.5703125" style="749"/>
    <col min="12314" max="12314" width="11.140625" style="749" customWidth="1"/>
    <col min="12315" max="12544" width="10.5703125" style="749"/>
    <col min="12545" max="12552" width="0" style="749" hidden="1" customWidth="1"/>
    <col min="12553" max="12553" width="3.7109375" style="749" customWidth="1"/>
    <col min="12554" max="12554" width="3.85546875" style="749" customWidth="1"/>
    <col min="12555" max="12555" width="3.7109375" style="749" customWidth="1"/>
    <col min="12556" max="12556" width="12.7109375" style="749" customWidth="1"/>
    <col min="12557" max="12557" width="52.7109375" style="749" customWidth="1"/>
    <col min="12558" max="12561" width="0" style="749" hidden="1" customWidth="1"/>
    <col min="12562" max="12562" width="12.28515625" style="749" customWidth="1"/>
    <col min="12563" max="12563" width="6.42578125" style="749" customWidth="1"/>
    <col min="12564" max="12564" width="12.28515625" style="749" customWidth="1"/>
    <col min="12565" max="12565" width="0" style="749" hidden="1" customWidth="1"/>
    <col min="12566" max="12566" width="3.7109375" style="749" customWidth="1"/>
    <col min="12567" max="12567" width="11.140625" style="749" bestFit="1" customWidth="1"/>
    <col min="12568" max="12569" width="10.5703125" style="749"/>
    <col min="12570" max="12570" width="11.140625" style="749" customWidth="1"/>
    <col min="12571" max="12800" width="10.5703125" style="749"/>
    <col min="12801" max="12808" width="0" style="749" hidden="1" customWidth="1"/>
    <col min="12809" max="12809" width="3.7109375" style="749" customWidth="1"/>
    <col min="12810" max="12810" width="3.85546875" style="749" customWidth="1"/>
    <col min="12811" max="12811" width="3.7109375" style="749" customWidth="1"/>
    <col min="12812" max="12812" width="12.7109375" style="749" customWidth="1"/>
    <col min="12813" max="12813" width="52.7109375" style="749" customWidth="1"/>
    <col min="12814" max="12817" width="0" style="749" hidden="1" customWidth="1"/>
    <col min="12818" max="12818" width="12.28515625" style="749" customWidth="1"/>
    <col min="12819" max="12819" width="6.42578125" style="749" customWidth="1"/>
    <col min="12820" max="12820" width="12.28515625" style="749" customWidth="1"/>
    <col min="12821" max="12821" width="0" style="749" hidden="1" customWidth="1"/>
    <col min="12822" max="12822" width="3.7109375" style="749" customWidth="1"/>
    <col min="12823" max="12823" width="11.140625" style="749" bestFit="1" customWidth="1"/>
    <col min="12824" max="12825" width="10.5703125" style="749"/>
    <col min="12826" max="12826" width="11.140625" style="749" customWidth="1"/>
    <col min="12827" max="13056" width="10.5703125" style="749"/>
    <col min="13057" max="13064" width="0" style="749" hidden="1" customWidth="1"/>
    <col min="13065" max="13065" width="3.7109375" style="749" customWidth="1"/>
    <col min="13066" max="13066" width="3.85546875" style="749" customWidth="1"/>
    <col min="13067" max="13067" width="3.7109375" style="749" customWidth="1"/>
    <col min="13068" max="13068" width="12.7109375" style="749" customWidth="1"/>
    <col min="13069" max="13069" width="52.7109375" style="749" customWidth="1"/>
    <col min="13070" max="13073" width="0" style="749" hidden="1" customWidth="1"/>
    <col min="13074" max="13074" width="12.28515625" style="749" customWidth="1"/>
    <col min="13075" max="13075" width="6.42578125" style="749" customWidth="1"/>
    <col min="13076" max="13076" width="12.28515625" style="749" customWidth="1"/>
    <col min="13077" max="13077" width="0" style="749" hidden="1" customWidth="1"/>
    <col min="13078" max="13078" width="3.7109375" style="749" customWidth="1"/>
    <col min="13079" max="13079" width="11.140625" style="749" bestFit="1" customWidth="1"/>
    <col min="13080" max="13081" width="10.5703125" style="749"/>
    <col min="13082" max="13082" width="11.140625" style="749" customWidth="1"/>
    <col min="13083" max="13312" width="10.5703125" style="749"/>
    <col min="13313" max="13320" width="0" style="749" hidden="1" customWidth="1"/>
    <col min="13321" max="13321" width="3.7109375" style="749" customWidth="1"/>
    <col min="13322" max="13322" width="3.85546875" style="749" customWidth="1"/>
    <col min="13323" max="13323" width="3.7109375" style="749" customWidth="1"/>
    <col min="13324" max="13324" width="12.7109375" style="749" customWidth="1"/>
    <col min="13325" max="13325" width="52.7109375" style="749" customWidth="1"/>
    <col min="13326" max="13329" width="0" style="749" hidden="1" customWidth="1"/>
    <col min="13330" max="13330" width="12.28515625" style="749" customWidth="1"/>
    <col min="13331" max="13331" width="6.42578125" style="749" customWidth="1"/>
    <col min="13332" max="13332" width="12.28515625" style="749" customWidth="1"/>
    <col min="13333" max="13333" width="0" style="749" hidden="1" customWidth="1"/>
    <col min="13334" max="13334" width="3.7109375" style="749" customWidth="1"/>
    <col min="13335" max="13335" width="11.140625" style="749" bestFit="1" customWidth="1"/>
    <col min="13336" max="13337" width="10.5703125" style="749"/>
    <col min="13338" max="13338" width="11.140625" style="749" customWidth="1"/>
    <col min="13339" max="13568" width="10.5703125" style="749"/>
    <col min="13569" max="13576" width="0" style="749" hidden="1" customWidth="1"/>
    <col min="13577" max="13577" width="3.7109375" style="749" customWidth="1"/>
    <col min="13578" max="13578" width="3.85546875" style="749" customWidth="1"/>
    <col min="13579" max="13579" width="3.7109375" style="749" customWidth="1"/>
    <col min="13580" max="13580" width="12.7109375" style="749" customWidth="1"/>
    <col min="13581" max="13581" width="52.7109375" style="749" customWidth="1"/>
    <col min="13582" max="13585" width="0" style="749" hidden="1" customWidth="1"/>
    <col min="13586" max="13586" width="12.28515625" style="749" customWidth="1"/>
    <col min="13587" max="13587" width="6.42578125" style="749" customWidth="1"/>
    <col min="13588" max="13588" width="12.28515625" style="749" customWidth="1"/>
    <col min="13589" max="13589" width="0" style="749" hidden="1" customWidth="1"/>
    <col min="13590" max="13590" width="3.7109375" style="749" customWidth="1"/>
    <col min="13591" max="13591" width="11.140625" style="749" bestFit="1" customWidth="1"/>
    <col min="13592" max="13593" width="10.5703125" style="749"/>
    <col min="13594" max="13594" width="11.140625" style="749" customWidth="1"/>
    <col min="13595" max="13824" width="10.5703125" style="749"/>
    <col min="13825" max="13832" width="0" style="749" hidden="1" customWidth="1"/>
    <col min="13833" max="13833" width="3.7109375" style="749" customWidth="1"/>
    <col min="13834" max="13834" width="3.85546875" style="749" customWidth="1"/>
    <col min="13835" max="13835" width="3.7109375" style="749" customWidth="1"/>
    <col min="13836" max="13836" width="12.7109375" style="749" customWidth="1"/>
    <col min="13837" max="13837" width="52.7109375" style="749" customWidth="1"/>
    <col min="13838" max="13841" width="0" style="749" hidden="1" customWidth="1"/>
    <col min="13842" max="13842" width="12.28515625" style="749" customWidth="1"/>
    <col min="13843" max="13843" width="6.42578125" style="749" customWidth="1"/>
    <col min="13844" max="13844" width="12.28515625" style="749" customWidth="1"/>
    <col min="13845" max="13845" width="0" style="749" hidden="1" customWidth="1"/>
    <col min="13846" max="13846" width="3.7109375" style="749" customWidth="1"/>
    <col min="13847" max="13847" width="11.140625" style="749" bestFit="1" customWidth="1"/>
    <col min="13848" max="13849" width="10.5703125" style="749"/>
    <col min="13850" max="13850" width="11.140625" style="749" customWidth="1"/>
    <col min="13851" max="14080" width="10.5703125" style="749"/>
    <col min="14081" max="14088" width="0" style="749" hidden="1" customWidth="1"/>
    <col min="14089" max="14089" width="3.7109375" style="749" customWidth="1"/>
    <col min="14090" max="14090" width="3.85546875" style="749" customWidth="1"/>
    <col min="14091" max="14091" width="3.7109375" style="749" customWidth="1"/>
    <col min="14092" max="14092" width="12.7109375" style="749" customWidth="1"/>
    <col min="14093" max="14093" width="52.7109375" style="749" customWidth="1"/>
    <col min="14094" max="14097" width="0" style="749" hidden="1" customWidth="1"/>
    <col min="14098" max="14098" width="12.28515625" style="749" customWidth="1"/>
    <col min="14099" max="14099" width="6.42578125" style="749" customWidth="1"/>
    <col min="14100" max="14100" width="12.28515625" style="749" customWidth="1"/>
    <col min="14101" max="14101" width="0" style="749" hidden="1" customWidth="1"/>
    <col min="14102" max="14102" width="3.7109375" style="749" customWidth="1"/>
    <col min="14103" max="14103" width="11.140625" style="749" bestFit="1" customWidth="1"/>
    <col min="14104" max="14105" width="10.5703125" style="749"/>
    <col min="14106" max="14106" width="11.140625" style="749" customWidth="1"/>
    <col min="14107" max="14336" width="10.5703125" style="749"/>
    <col min="14337" max="14344" width="0" style="749" hidden="1" customWidth="1"/>
    <col min="14345" max="14345" width="3.7109375" style="749" customWidth="1"/>
    <col min="14346" max="14346" width="3.85546875" style="749" customWidth="1"/>
    <col min="14347" max="14347" width="3.7109375" style="749" customWidth="1"/>
    <col min="14348" max="14348" width="12.7109375" style="749" customWidth="1"/>
    <col min="14349" max="14349" width="52.7109375" style="749" customWidth="1"/>
    <col min="14350" max="14353" width="0" style="749" hidden="1" customWidth="1"/>
    <col min="14354" max="14354" width="12.28515625" style="749" customWidth="1"/>
    <col min="14355" max="14355" width="6.42578125" style="749" customWidth="1"/>
    <col min="14356" max="14356" width="12.28515625" style="749" customWidth="1"/>
    <col min="14357" max="14357" width="0" style="749" hidden="1" customWidth="1"/>
    <col min="14358" max="14358" width="3.7109375" style="749" customWidth="1"/>
    <col min="14359" max="14359" width="11.140625" style="749" bestFit="1" customWidth="1"/>
    <col min="14360" max="14361" width="10.5703125" style="749"/>
    <col min="14362" max="14362" width="11.140625" style="749" customWidth="1"/>
    <col min="14363" max="14592" width="10.5703125" style="749"/>
    <col min="14593" max="14600" width="0" style="749" hidden="1" customWidth="1"/>
    <col min="14601" max="14601" width="3.7109375" style="749" customWidth="1"/>
    <col min="14602" max="14602" width="3.85546875" style="749" customWidth="1"/>
    <col min="14603" max="14603" width="3.7109375" style="749" customWidth="1"/>
    <col min="14604" max="14604" width="12.7109375" style="749" customWidth="1"/>
    <col min="14605" max="14605" width="52.7109375" style="749" customWidth="1"/>
    <col min="14606" max="14609" width="0" style="749" hidden="1" customWidth="1"/>
    <col min="14610" max="14610" width="12.28515625" style="749" customWidth="1"/>
    <col min="14611" max="14611" width="6.42578125" style="749" customWidth="1"/>
    <col min="14612" max="14612" width="12.28515625" style="749" customWidth="1"/>
    <col min="14613" max="14613" width="0" style="749" hidden="1" customWidth="1"/>
    <col min="14614" max="14614" width="3.7109375" style="749" customWidth="1"/>
    <col min="14615" max="14615" width="11.140625" style="749" bestFit="1" customWidth="1"/>
    <col min="14616" max="14617" width="10.5703125" style="749"/>
    <col min="14618" max="14618" width="11.140625" style="749" customWidth="1"/>
    <col min="14619" max="14848" width="10.5703125" style="749"/>
    <col min="14849" max="14856" width="0" style="749" hidden="1" customWidth="1"/>
    <col min="14857" max="14857" width="3.7109375" style="749" customWidth="1"/>
    <col min="14858" max="14858" width="3.85546875" style="749" customWidth="1"/>
    <col min="14859" max="14859" width="3.7109375" style="749" customWidth="1"/>
    <col min="14860" max="14860" width="12.7109375" style="749" customWidth="1"/>
    <col min="14861" max="14861" width="52.7109375" style="749" customWidth="1"/>
    <col min="14862" max="14865" width="0" style="749" hidden="1" customWidth="1"/>
    <col min="14866" max="14866" width="12.28515625" style="749" customWidth="1"/>
    <col min="14867" max="14867" width="6.42578125" style="749" customWidth="1"/>
    <col min="14868" max="14868" width="12.28515625" style="749" customWidth="1"/>
    <col min="14869" max="14869" width="0" style="749" hidden="1" customWidth="1"/>
    <col min="14870" max="14870" width="3.7109375" style="749" customWidth="1"/>
    <col min="14871" max="14871" width="11.140625" style="749" bestFit="1" customWidth="1"/>
    <col min="14872" max="14873" width="10.5703125" style="749"/>
    <col min="14874" max="14874" width="11.140625" style="749" customWidth="1"/>
    <col min="14875" max="15104" width="10.5703125" style="749"/>
    <col min="15105" max="15112" width="0" style="749" hidden="1" customWidth="1"/>
    <col min="15113" max="15113" width="3.7109375" style="749" customWidth="1"/>
    <col min="15114" max="15114" width="3.85546875" style="749" customWidth="1"/>
    <col min="15115" max="15115" width="3.7109375" style="749" customWidth="1"/>
    <col min="15116" max="15116" width="12.7109375" style="749" customWidth="1"/>
    <col min="15117" max="15117" width="52.7109375" style="749" customWidth="1"/>
    <col min="15118" max="15121" width="0" style="749" hidden="1" customWidth="1"/>
    <col min="15122" max="15122" width="12.28515625" style="749" customWidth="1"/>
    <col min="15123" max="15123" width="6.42578125" style="749" customWidth="1"/>
    <col min="15124" max="15124" width="12.28515625" style="749" customWidth="1"/>
    <col min="15125" max="15125" width="0" style="749" hidden="1" customWidth="1"/>
    <col min="15126" max="15126" width="3.7109375" style="749" customWidth="1"/>
    <col min="15127" max="15127" width="11.140625" style="749" bestFit="1" customWidth="1"/>
    <col min="15128" max="15129" width="10.5703125" style="749"/>
    <col min="15130" max="15130" width="11.140625" style="749" customWidth="1"/>
    <col min="15131" max="15360" width="10.5703125" style="749"/>
    <col min="15361" max="15368" width="0" style="749" hidden="1" customWidth="1"/>
    <col min="15369" max="15369" width="3.7109375" style="749" customWidth="1"/>
    <col min="15370" max="15370" width="3.85546875" style="749" customWidth="1"/>
    <col min="15371" max="15371" width="3.7109375" style="749" customWidth="1"/>
    <col min="15372" max="15372" width="12.7109375" style="749" customWidth="1"/>
    <col min="15373" max="15373" width="52.7109375" style="749" customWidth="1"/>
    <col min="15374" max="15377" width="0" style="749" hidden="1" customWidth="1"/>
    <col min="15378" max="15378" width="12.28515625" style="749" customWidth="1"/>
    <col min="15379" max="15379" width="6.42578125" style="749" customWidth="1"/>
    <col min="15380" max="15380" width="12.28515625" style="749" customWidth="1"/>
    <col min="15381" max="15381" width="0" style="749" hidden="1" customWidth="1"/>
    <col min="15382" max="15382" width="3.7109375" style="749" customWidth="1"/>
    <col min="15383" max="15383" width="11.140625" style="749" bestFit="1" customWidth="1"/>
    <col min="15384" max="15385" width="10.5703125" style="749"/>
    <col min="15386" max="15386" width="11.140625" style="749" customWidth="1"/>
    <col min="15387" max="15616" width="10.5703125" style="749"/>
    <col min="15617" max="15624" width="0" style="749" hidden="1" customWidth="1"/>
    <col min="15625" max="15625" width="3.7109375" style="749" customWidth="1"/>
    <col min="15626" max="15626" width="3.85546875" style="749" customWidth="1"/>
    <col min="15627" max="15627" width="3.7109375" style="749" customWidth="1"/>
    <col min="15628" max="15628" width="12.7109375" style="749" customWidth="1"/>
    <col min="15629" max="15629" width="52.7109375" style="749" customWidth="1"/>
    <col min="15630" max="15633" width="0" style="749" hidden="1" customWidth="1"/>
    <col min="15634" max="15634" width="12.28515625" style="749" customWidth="1"/>
    <col min="15635" max="15635" width="6.42578125" style="749" customWidth="1"/>
    <col min="15636" max="15636" width="12.28515625" style="749" customWidth="1"/>
    <col min="15637" max="15637" width="0" style="749" hidden="1" customWidth="1"/>
    <col min="15638" max="15638" width="3.7109375" style="749" customWidth="1"/>
    <col min="15639" max="15639" width="11.140625" style="749" bestFit="1" customWidth="1"/>
    <col min="15640" max="15641" width="10.5703125" style="749"/>
    <col min="15642" max="15642" width="11.140625" style="749" customWidth="1"/>
    <col min="15643" max="15872" width="10.5703125" style="749"/>
    <col min="15873" max="15880" width="0" style="749" hidden="1" customWidth="1"/>
    <col min="15881" max="15881" width="3.7109375" style="749" customWidth="1"/>
    <col min="15882" max="15882" width="3.85546875" style="749" customWidth="1"/>
    <col min="15883" max="15883" width="3.7109375" style="749" customWidth="1"/>
    <col min="15884" max="15884" width="12.7109375" style="749" customWidth="1"/>
    <col min="15885" max="15885" width="52.7109375" style="749" customWidth="1"/>
    <col min="15886" max="15889" width="0" style="749" hidden="1" customWidth="1"/>
    <col min="15890" max="15890" width="12.28515625" style="749" customWidth="1"/>
    <col min="15891" max="15891" width="6.42578125" style="749" customWidth="1"/>
    <col min="15892" max="15892" width="12.28515625" style="749" customWidth="1"/>
    <col min="15893" max="15893" width="0" style="749" hidden="1" customWidth="1"/>
    <col min="15894" max="15894" width="3.7109375" style="749" customWidth="1"/>
    <col min="15895" max="15895" width="11.140625" style="749" bestFit="1" customWidth="1"/>
    <col min="15896" max="15897" width="10.5703125" style="749"/>
    <col min="15898" max="15898" width="11.140625" style="749" customWidth="1"/>
    <col min="15899" max="16128" width="10.5703125" style="749"/>
    <col min="16129" max="16136" width="0" style="749" hidden="1" customWidth="1"/>
    <col min="16137" max="16137" width="3.7109375" style="749" customWidth="1"/>
    <col min="16138" max="16138" width="3.85546875" style="749" customWidth="1"/>
    <col min="16139" max="16139" width="3.7109375" style="749" customWidth="1"/>
    <col min="16140" max="16140" width="12.7109375" style="749" customWidth="1"/>
    <col min="16141" max="16141" width="52.7109375" style="749" customWidth="1"/>
    <col min="16142" max="16145" width="0" style="749" hidden="1" customWidth="1"/>
    <col min="16146" max="16146" width="12.28515625" style="749" customWidth="1"/>
    <col min="16147" max="16147" width="6.42578125" style="749" customWidth="1"/>
    <col min="16148" max="16148" width="12.28515625" style="749" customWidth="1"/>
    <col min="16149" max="16149" width="0" style="749" hidden="1" customWidth="1"/>
    <col min="16150" max="16150" width="3.7109375" style="749" customWidth="1"/>
    <col min="16151" max="16151" width="11.140625" style="749" bestFit="1" customWidth="1"/>
    <col min="16152" max="16153" width="10.5703125" style="749"/>
    <col min="16154" max="16154" width="11.140625" style="749" customWidth="1"/>
    <col min="16155" max="16384" width="10.5703125" style="749"/>
  </cols>
  <sheetData>
    <row r="1" spans="1:34" hidden="1">
      <c r="Q1" s="729"/>
      <c r="R1" s="729"/>
    </row>
    <row r="2" spans="1:34" hidden="1">
      <c r="U2" s="729"/>
    </row>
    <row r="3" spans="1:34" hidden="1"/>
    <row r="4" spans="1:34" ht="3" customHeight="1">
      <c r="J4" s="650"/>
      <c r="K4" s="650"/>
      <c r="L4" s="715"/>
      <c r="M4" s="715"/>
      <c r="N4" s="715"/>
      <c r="O4" s="753"/>
      <c r="P4" s="753"/>
      <c r="Q4" s="753"/>
      <c r="R4" s="753"/>
      <c r="S4" s="753"/>
      <c r="T4" s="753"/>
      <c r="U4" s="753"/>
    </row>
    <row r="5" spans="1:34" ht="26.1" customHeight="1">
      <c r="J5" s="650"/>
      <c r="K5" s="650"/>
      <c r="L5" s="1300" t="s">
        <v>720</v>
      </c>
      <c r="M5" s="1300"/>
      <c r="N5" s="1300"/>
      <c r="O5" s="1300"/>
      <c r="P5" s="1300"/>
      <c r="Q5" s="1300"/>
      <c r="R5" s="1300"/>
      <c r="S5" s="1300"/>
      <c r="T5" s="1300"/>
      <c r="U5" s="631"/>
    </row>
    <row r="6" spans="1:34" ht="3" customHeight="1">
      <c r="J6" s="650"/>
      <c r="K6" s="650"/>
      <c r="L6" s="715"/>
      <c r="M6" s="715"/>
      <c r="N6" s="715"/>
      <c r="O6" s="716"/>
      <c r="P6" s="716"/>
      <c r="Q6" s="716"/>
      <c r="R6" s="716"/>
      <c r="S6" s="716"/>
      <c r="T6" s="716"/>
      <c r="U6" s="716"/>
      <c r="V6" s="753"/>
    </row>
    <row r="7" spans="1:34" ht="33.75">
      <c r="J7" s="650"/>
      <c r="K7" s="650"/>
      <c r="L7" s="715"/>
      <c r="M7" s="584" t="s">
        <v>652</v>
      </c>
      <c r="N7" s="715"/>
      <c r="O7" s="1324"/>
      <c r="P7" s="1325"/>
      <c r="Q7" s="1325"/>
      <c r="R7" s="1325"/>
      <c r="S7" s="1325"/>
      <c r="T7" s="1326"/>
      <c r="U7" s="728"/>
      <c r="V7" s="753"/>
    </row>
    <row r="8" spans="1:34" s="774" customFormat="1" ht="5.25">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9"/>
      <c r="B9" s="1119"/>
      <c r="C9" s="1119"/>
      <c r="D9" s="1119"/>
      <c r="E9" s="1119"/>
      <c r="F9" s="1119"/>
      <c r="G9" s="1119"/>
      <c r="H9" s="1119"/>
      <c r="L9" s="1170"/>
      <c r="M9" s="1044"/>
      <c r="O9" s="1306"/>
      <c r="P9" s="1306"/>
      <c r="Q9" s="1306"/>
      <c r="R9" s="1306"/>
      <c r="S9" s="1306"/>
      <c r="T9" s="1306"/>
      <c r="U9" s="778"/>
      <c r="V9" s="778"/>
      <c r="X9" s="1119"/>
      <c r="Y9" s="1119"/>
      <c r="Z9" s="1119"/>
      <c r="AA9" s="1119"/>
      <c r="AB9" s="1119"/>
    </row>
    <row r="10" spans="1:34" s="537" customFormat="1" ht="18.75">
      <c r="A10" s="732"/>
      <c r="B10" s="732"/>
      <c r="C10" s="732"/>
      <c r="D10" s="732"/>
      <c r="E10" s="732"/>
      <c r="F10" s="732"/>
      <c r="G10" s="732"/>
      <c r="H10" s="732"/>
      <c r="L10" s="467"/>
      <c r="M10" s="584" t="str">
        <f>"Дата подачи заявления об "&amp;IF(datePr_ch="","утверждении","изменении") &amp; " тарифов"</f>
        <v>Дата подачи заявления об изменении тарифов</v>
      </c>
      <c r="N10" s="1123"/>
      <c r="O10" s="1307" t="str">
        <f>IF(datePr_ch="",IF(datePr="","",datePr),datePr_ch)</f>
        <v>30.04.2019</v>
      </c>
      <c r="P10" s="1307"/>
      <c r="Q10" s="1307"/>
      <c r="R10" s="1307"/>
      <c r="S10" s="1307"/>
      <c r="T10" s="1307"/>
      <c r="U10" s="728"/>
      <c r="V10" s="728"/>
      <c r="W10" s="487"/>
      <c r="X10" s="732"/>
      <c r="Y10" s="732"/>
      <c r="Z10" s="732"/>
      <c r="AA10" s="732"/>
      <c r="AB10" s="732"/>
      <c r="AC10" s="732"/>
      <c r="AD10" s="732"/>
      <c r="AE10" s="732"/>
      <c r="AF10" s="732"/>
      <c r="AG10" s="732"/>
      <c r="AH10" s="732"/>
    </row>
    <row r="11" spans="1:34" s="537" customFormat="1" ht="18.75">
      <c r="A11" s="732"/>
      <c r="B11" s="732"/>
      <c r="C11" s="732"/>
      <c r="D11" s="732"/>
      <c r="E11" s="732"/>
      <c r="F11" s="732"/>
      <c r="G11" s="732"/>
      <c r="H11" s="732"/>
      <c r="L11" s="722"/>
      <c r="M11" s="584" t="str">
        <f>"Номер подачи заявления об "&amp;IF(numberPr_ch="","утверждении","изменении") &amp; " тарифов"</f>
        <v>Номер подачи заявления об изменении тарифов</v>
      </c>
      <c r="N11" s="1123"/>
      <c r="O11" s="1307" t="str">
        <f>IF(numberPr_ch="",IF(numberPr="","",numberPr),numberPr_ch)</f>
        <v>05-1215</v>
      </c>
      <c r="P11" s="1307"/>
      <c r="Q11" s="1307"/>
      <c r="R11" s="1307"/>
      <c r="S11" s="1307"/>
      <c r="T11" s="1307"/>
      <c r="U11" s="728"/>
      <c r="V11" s="728"/>
      <c r="W11" s="487"/>
      <c r="X11" s="732"/>
      <c r="Y11" s="732"/>
      <c r="Z11" s="732"/>
      <c r="AA11" s="732"/>
      <c r="AB11" s="732"/>
      <c r="AC11" s="732"/>
      <c r="AD11" s="732"/>
      <c r="AE11" s="732"/>
      <c r="AF11" s="732"/>
      <c r="AG11" s="732"/>
      <c r="AH11" s="732"/>
    </row>
    <row r="12" spans="1:34" s="744" customFormat="1" ht="5.25" hidden="1">
      <c r="A12" s="1119"/>
      <c r="B12" s="1119"/>
      <c r="C12" s="1119"/>
      <c r="D12" s="1119"/>
      <c r="E12" s="1119"/>
      <c r="F12" s="1119"/>
      <c r="G12" s="1119"/>
      <c r="H12" s="1119"/>
      <c r="L12" s="1170"/>
      <c r="M12" s="1044"/>
      <c r="O12" s="1306"/>
      <c r="P12" s="1306"/>
      <c r="Q12" s="1306"/>
      <c r="R12" s="1306"/>
      <c r="S12" s="1306"/>
      <c r="T12" s="1306"/>
      <c r="U12" s="778"/>
      <c r="V12" s="778"/>
      <c r="X12" s="1119"/>
      <c r="Y12" s="1119"/>
      <c r="Z12" s="1119"/>
      <c r="AA12" s="1119"/>
      <c r="AB12" s="1119"/>
    </row>
    <row r="13" spans="1:34" s="537" customFormat="1" ht="11.25">
      <c r="A13" s="732"/>
      <c r="B13" s="732"/>
      <c r="C13" s="732"/>
      <c r="D13" s="732"/>
      <c r="E13" s="732"/>
      <c r="F13" s="732"/>
      <c r="G13" s="732"/>
      <c r="H13" s="732"/>
      <c r="L13" s="1301"/>
      <c r="M13" s="1301"/>
      <c r="N13" s="740"/>
      <c r="O13" s="728"/>
      <c r="P13" s="728"/>
      <c r="Q13" s="728"/>
      <c r="R13" s="728"/>
      <c r="S13" s="728"/>
      <c r="T13" s="728"/>
      <c r="U13" s="731" t="s">
        <v>371</v>
      </c>
      <c r="X13" s="732"/>
      <c r="Y13" s="732"/>
      <c r="Z13" s="732"/>
      <c r="AA13" s="732"/>
      <c r="AB13" s="732"/>
      <c r="AC13" s="732"/>
      <c r="AD13" s="732"/>
      <c r="AE13" s="732"/>
      <c r="AF13" s="732"/>
      <c r="AG13" s="732"/>
      <c r="AH13" s="732"/>
    </row>
    <row r="14" spans="1:34">
      <c r="J14" s="650"/>
      <c r="K14" s="650"/>
      <c r="L14" s="715"/>
      <c r="M14" s="715"/>
      <c r="N14" s="470"/>
      <c r="O14" s="1308"/>
      <c r="P14" s="1308"/>
      <c r="Q14" s="1308"/>
      <c r="R14" s="1308"/>
      <c r="S14" s="1308"/>
      <c r="T14" s="1308"/>
      <c r="U14" s="1308"/>
    </row>
    <row r="15" spans="1:34">
      <c r="J15" s="650"/>
      <c r="K15" s="650"/>
      <c r="L15" s="1229" t="s">
        <v>445</v>
      </c>
      <c r="M15" s="1229"/>
      <c r="N15" s="1229"/>
      <c r="O15" s="1229"/>
      <c r="P15" s="1229"/>
      <c r="Q15" s="1229"/>
      <c r="R15" s="1229"/>
      <c r="S15" s="1229"/>
      <c r="T15" s="1229"/>
      <c r="U15" s="1229"/>
      <c r="V15" s="1229"/>
      <c r="W15" s="1229" t="s">
        <v>446</v>
      </c>
    </row>
    <row r="16" spans="1:34" ht="14.25" customHeight="1">
      <c r="J16" s="650"/>
      <c r="K16" s="650"/>
      <c r="L16" s="1314" t="s">
        <v>91</v>
      </c>
      <c r="M16" s="1314" t="s">
        <v>603</v>
      </c>
      <c r="N16" s="628"/>
      <c r="O16" s="1315" t="s">
        <v>605</v>
      </c>
      <c r="P16" s="1316"/>
      <c r="Q16" s="1316"/>
      <c r="R16" s="1316"/>
      <c r="S16" s="1316"/>
      <c r="T16" s="1317"/>
      <c r="U16" s="1297" t="s">
        <v>339</v>
      </c>
      <c r="V16" s="1311" t="s">
        <v>274</v>
      </c>
      <c r="W16" s="1229"/>
    </row>
    <row r="17" spans="1:36" ht="14.25" customHeight="1">
      <c r="J17" s="650"/>
      <c r="K17" s="650"/>
      <c r="L17" s="1314"/>
      <c r="M17" s="1314"/>
      <c r="N17" s="629"/>
      <c r="O17" s="1320" t="s">
        <v>579</v>
      </c>
      <c r="P17" s="1318" t="s">
        <v>270</v>
      </c>
      <c r="Q17" s="1319"/>
      <c r="R17" s="1294" t="s">
        <v>616</v>
      </c>
      <c r="S17" s="1295"/>
      <c r="T17" s="1296"/>
      <c r="U17" s="1298"/>
      <c r="V17" s="1312"/>
      <c r="W17" s="1229"/>
    </row>
    <row r="18" spans="1:36" ht="33.75" customHeight="1">
      <c r="J18" s="650"/>
      <c r="K18" s="650"/>
      <c r="L18" s="1314"/>
      <c r="M18" s="1314"/>
      <c r="N18" s="630"/>
      <c r="O18" s="1321"/>
      <c r="P18" s="717" t="s">
        <v>580</v>
      </c>
      <c r="Q18" s="717" t="s">
        <v>6</v>
      </c>
      <c r="R18" s="741" t="s">
        <v>273</v>
      </c>
      <c r="S18" s="1309" t="s">
        <v>272</v>
      </c>
      <c r="T18" s="1310"/>
      <c r="U18" s="1299"/>
      <c r="V18" s="1313"/>
      <c r="W18" s="1229"/>
    </row>
    <row r="19" spans="1:36">
      <c r="J19" s="650"/>
      <c r="K19" s="536">
        <v>1</v>
      </c>
      <c r="L19" s="614" t="s">
        <v>92</v>
      </c>
      <c r="M19" s="614" t="s">
        <v>48</v>
      </c>
      <c r="N19" s="616" t="str">
        <f ca="1">OFFSET(N19,0,-1)</f>
        <v>2</v>
      </c>
      <c r="O19" s="739">
        <f ca="1">OFFSET(O19,0,-1)+1</f>
        <v>3</v>
      </c>
      <c r="P19" s="739">
        <f ca="1">OFFSET(P19,0,-1)+1</f>
        <v>4</v>
      </c>
      <c r="Q19" s="739">
        <f ca="1">OFFSET(Q19,0,-1)+1</f>
        <v>5</v>
      </c>
      <c r="R19" s="739">
        <f ca="1">OFFSET(R19,0,-1)+1</f>
        <v>6</v>
      </c>
      <c r="S19" s="1302">
        <f ca="1">OFFSET(S19,0,-1)+1</f>
        <v>7</v>
      </c>
      <c r="T19" s="1302"/>
      <c r="U19" s="739">
        <f ca="1">OFFSET(U19,0,-2)+1</f>
        <v>8</v>
      </c>
      <c r="V19" s="616">
        <f ca="1">OFFSET(V19,0,-1)</f>
        <v>8</v>
      </c>
      <c r="W19" s="739">
        <f ca="1">OFFSET(W19,0,-1)+1</f>
        <v>9</v>
      </c>
    </row>
    <row r="20" spans="1:36" ht="22.5">
      <c r="A20" s="1285">
        <v>1</v>
      </c>
      <c r="B20" s="829"/>
      <c r="C20" s="829"/>
      <c r="D20" s="829"/>
      <c r="E20" s="830"/>
      <c r="F20" s="831"/>
      <c r="G20" s="831"/>
      <c r="H20" s="831"/>
      <c r="I20" s="832"/>
      <c r="J20" s="827"/>
      <c r="K20" s="834"/>
      <c r="L20" s="742">
        <f>mergeValue(A20)</f>
        <v>1</v>
      </c>
      <c r="M20" s="608" t="s">
        <v>19</v>
      </c>
      <c r="N20" s="613"/>
      <c r="O20" s="1286"/>
      <c r="P20" s="1286"/>
      <c r="Q20" s="1286"/>
      <c r="R20" s="1286"/>
      <c r="S20" s="1286"/>
      <c r="T20" s="1286"/>
      <c r="U20" s="1286"/>
      <c r="V20" s="1286"/>
      <c r="W20" s="1127" t="s">
        <v>721</v>
      </c>
      <c r="Y20" s="775"/>
      <c r="Z20" s="775" t="str">
        <f t="shared" ref="Z20:Z33" si="0">IF(M20="","",M20 )</f>
        <v>Наименование тарифа</v>
      </c>
      <c r="AA20" s="775"/>
      <c r="AB20" s="775"/>
      <c r="AC20" s="775"/>
      <c r="AI20" s="757"/>
      <c r="AJ20" s="757"/>
    </row>
    <row r="21" spans="1:36" ht="22.5">
      <c r="A21" s="1285"/>
      <c r="B21" s="1285">
        <v>1</v>
      </c>
      <c r="C21" s="829"/>
      <c r="D21" s="829"/>
      <c r="E21" s="831"/>
      <c r="F21" s="831"/>
      <c r="G21" s="831"/>
      <c r="H21" s="831"/>
      <c r="I21" s="826"/>
      <c r="J21" s="825"/>
      <c r="K21" s="828"/>
      <c r="L21" s="742" t="str">
        <f>mergeValue(A21) &amp;"."&amp; mergeValue(B21)</f>
        <v>1.1</v>
      </c>
      <c r="M21" s="656" t="s">
        <v>15</v>
      </c>
      <c r="N21" s="613"/>
      <c r="O21" s="1286"/>
      <c r="P21" s="1286"/>
      <c r="Q21" s="1286"/>
      <c r="R21" s="1286"/>
      <c r="S21" s="1286"/>
      <c r="T21" s="1286"/>
      <c r="U21" s="1286"/>
      <c r="V21" s="1286"/>
      <c r="W21" s="1127" t="s">
        <v>460</v>
      </c>
      <c r="Y21" s="775"/>
      <c r="Z21" s="775" t="str">
        <f t="shared" si="0"/>
        <v>Территория действия тарифа</v>
      </c>
      <c r="AA21" s="775"/>
      <c r="AB21" s="775"/>
      <c r="AC21" s="775"/>
      <c r="AI21" s="757"/>
      <c r="AJ21" s="757"/>
    </row>
    <row r="22" spans="1:36" ht="22.5">
      <c r="A22" s="1285"/>
      <c r="B22" s="1285"/>
      <c r="C22" s="1285">
        <v>1</v>
      </c>
      <c r="D22" s="829"/>
      <c r="E22" s="831"/>
      <c r="F22" s="831"/>
      <c r="G22" s="831"/>
      <c r="H22" s="831"/>
      <c r="I22" s="833"/>
      <c r="J22" s="825"/>
      <c r="K22" s="828"/>
      <c r="L22" s="742" t="str">
        <f>mergeValue(A22) &amp;"."&amp; mergeValue(B22)&amp;"."&amp; mergeValue(C22)</f>
        <v>1.1.1</v>
      </c>
      <c r="M22" s="657" t="s">
        <v>7</v>
      </c>
      <c r="N22" s="613"/>
      <c r="O22" s="1286"/>
      <c r="P22" s="1286"/>
      <c r="Q22" s="1286"/>
      <c r="R22" s="1286"/>
      <c r="S22" s="1286"/>
      <c r="T22" s="1286"/>
      <c r="U22" s="1286"/>
      <c r="V22" s="1286"/>
      <c r="W22" s="1127" t="s">
        <v>601</v>
      </c>
      <c r="Y22" s="775"/>
      <c r="Z22" s="775" t="str">
        <f t="shared" si="0"/>
        <v xml:space="preserve">Наименование системы теплоснабжения </v>
      </c>
      <c r="AA22" s="775"/>
      <c r="AB22" s="775"/>
      <c r="AC22" s="775"/>
      <c r="AI22" s="757"/>
      <c r="AJ22" s="757"/>
    </row>
    <row r="23" spans="1:36" ht="22.5">
      <c r="A23" s="1285"/>
      <c r="B23" s="1285"/>
      <c r="C23" s="1285"/>
      <c r="D23" s="1285">
        <v>1</v>
      </c>
      <c r="E23" s="831"/>
      <c r="F23" s="831"/>
      <c r="G23" s="831"/>
      <c r="H23" s="831"/>
      <c r="I23" s="833"/>
      <c r="J23" s="825"/>
      <c r="K23" s="828"/>
      <c r="L23" s="742" t="str">
        <f>mergeValue(A23) &amp;"."&amp; mergeValue(B23)&amp;"."&amp; mergeValue(C23)&amp;"."&amp; mergeValue(D23)</f>
        <v>1.1.1.1</v>
      </c>
      <c r="M23" s="658" t="s">
        <v>21</v>
      </c>
      <c r="N23" s="613"/>
      <c r="O23" s="1286"/>
      <c r="P23" s="1286"/>
      <c r="Q23" s="1286"/>
      <c r="R23" s="1286"/>
      <c r="S23" s="1286"/>
      <c r="T23" s="1286"/>
      <c r="U23" s="1286"/>
      <c r="V23" s="1286"/>
      <c r="W23" s="1127" t="s">
        <v>602</v>
      </c>
      <c r="Y23" s="775"/>
      <c r="Z23" s="775" t="str">
        <f t="shared" si="0"/>
        <v xml:space="preserve">Источник тепловой энергии  </v>
      </c>
      <c r="AA23" s="775"/>
      <c r="AB23" s="775"/>
      <c r="AC23" s="775"/>
      <c r="AI23" s="757"/>
      <c r="AJ23" s="757"/>
    </row>
    <row r="24" spans="1:36" ht="78.75">
      <c r="A24" s="1285"/>
      <c r="B24" s="1285"/>
      <c r="C24" s="1285"/>
      <c r="D24" s="1285"/>
      <c r="E24" s="1285">
        <v>1</v>
      </c>
      <c r="F24" s="831"/>
      <c r="G24" s="831"/>
      <c r="H24" s="829">
        <v>1</v>
      </c>
      <c r="I24" s="1285">
        <v>1</v>
      </c>
      <c r="J24" s="831"/>
      <c r="K24" s="836"/>
      <c r="L24" s="742" t="str">
        <f>mergeValue(A24) &amp;"."&amp; mergeValue(B24)&amp;"."&amp; mergeValue(C24)&amp;"."&amp; mergeValue(D24)&amp;"."&amp; mergeValue(E24)</f>
        <v>1.1.1.1.1</v>
      </c>
      <c r="M24" s="522" t="s">
        <v>8</v>
      </c>
      <c r="N24" s="613"/>
      <c r="O24" s="1287"/>
      <c r="P24" s="1287"/>
      <c r="Q24" s="1287"/>
      <c r="R24" s="1287"/>
      <c r="S24" s="1287"/>
      <c r="T24" s="1287"/>
      <c r="U24" s="1287"/>
      <c r="V24" s="1287"/>
      <c r="W24" s="1127" t="s">
        <v>722</v>
      </c>
      <c r="Y24" s="775"/>
      <c r="Z24" s="775" t="str">
        <f t="shared" si="0"/>
        <v>Схема подключения теплопотребляющей установки к коллектору источника тепловой энергии</v>
      </c>
      <c r="AA24" s="775"/>
      <c r="AB24" s="775"/>
      <c r="AC24" s="775"/>
      <c r="AI24" s="757"/>
      <c r="AJ24" s="757"/>
    </row>
    <row r="25" spans="1:36" ht="33.75">
      <c r="A25" s="1285"/>
      <c r="B25" s="1285"/>
      <c r="C25" s="1285"/>
      <c r="D25" s="1285"/>
      <c r="E25" s="1285"/>
      <c r="F25" s="1285">
        <v>1</v>
      </c>
      <c r="G25" s="829"/>
      <c r="H25" s="829"/>
      <c r="I25" s="1285"/>
      <c r="J25" s="1285">
        <v>1</v>
      </c>
      <c r="K25" s="837"/>
      <c r="L25" s="742" t="str">
        <f>mergeValue(A25) &amp;"."&amp; mergeValue(B25)&amp;"."&amp; mergeValue(C25)&amp;"."&amp; mergeValue(D25)&amp;"."&amp; mergeValue(E25)&amp;"."&amp; mergeValue(F25)</f>
        <v>1.1.1.1.1.1</v>
      </c>
      <c r="M25" s="523" t="s">
        <v>9</v>
      </c>
      <c r="N25" s="613"/>
      <c r="O25" s="1287"/>
      <c r="P25" s="1287"/>
      <c r="Q25" s="1287"/>
      <c r="R25" s="1287"/>
      <c r="S25" s="1287"/>
      <c r="T25" s="1287"/>
      <c r="U25" s="1287"/>
      <c r="V25" s="1287"/>
      <c r="W25" s="1127" t="s">
        <v>723</v>
      </c>
      <c r="Y25" s="775"/>
      <c r="Z25" s="775" t="str">
        <f t="shared" si="0"/>
        <v>Группа потребителей</v>
      </c>
      <c r="AA25" s="775"/>
      <c r="AB25" s="775"/>
      <c r="AC25" s="775"/>
      <c r="AI25" s="757"/>
      <c r="AJ25" s="757"/>
    </row>
    <row r="26" spans="1:36" ht="122.1" customHeight="1">
      <c r="A26" s="1285"/>
      <c r="B26" s="1285"/>
      <c r="C26" s="1285"/>
      <c r="D26" s="1285"/>
      <c r="E26" s="1285"/>
      <c r="F26" s="1285"/>
      <c r="G26" s="829">
        <v>1</v>
      </c>
      <c r="H26" s="829"/>
      <c r="I26" s="1285"/>
      <c r="J26" s="1285"/>
      <c r="K26" s="837">
        <v>1</v>
      </c>
      <c r="L26" s="742" t="str">
        <f>mergeValue(A26) &amp;"."&amp; mergeValue(B26)&amp;"."&amp; mergeValue(C26)&amp;"."&amp; mergeValue(D26)&amp;"."&amp; mergeValue(E26)&amp;"."&amp; mergeValue(F26)&amp;"."&amp; mergeValue(G26)</f>
        <v>1.1.1.1.1.1.1</v>
      </c>
      <c r="M26" s="1086"/>
      <c r="N26" s="613"/>
      <c r="O26" s="724"/>
      <c r="P26" s="724"/>
      <c r="Q26" s="1038"/>
      <c r="R26" s="1292"/>
      <c r="S26" s="1293" t="s">
        <v>83</v>
      </c>
      <c r="T26" s="1292"/>
      <c r="U26" s="1293" t="s">
        <v>84</v>
      </c>
      <c r="V26" s="724"/>
      <c r="W26" s="1303" t="s">
        <v>724</v>
      </c>
      <c r="X26" s="757" t="str">
        <f>strCheckDate(O27:V27)</f>
        <v/>
      </c>
      <c r="Y26" s="775"/>
      <c r="Z26" s="775" t="str">
        <f t="shared" si="0"/>
        <v/>
      </c>
      <c r="AA26" s="775"/>
      <c r="AB26" s="775"/>
      <c r="AC26" s="775"/>
      <c r="AI26" s="757"/>
      <c r="AJ26" s="757"/>
    </row>
    <row r="27" spans="1:36" ht="11.25" hidden="1">
      <c r="A27" s="1285"/>
      <c r="B27" s="1285"/>
      <c r="C27" s="1285"/>
      <c r="D27" s="1285"/>
      <c r="E27" s="1285"/>
      <c r="F27" s="1285"/>
      <c r="G27" s="829"/>
      <c r="H27" s="829"/>
      <c r="I27" s="1285"/>
      <c r="J27" s="1285"/>
      <c r="K27" s="837"/>
      <c r="L27" s="750"/>
      <c r="M27" s="613"/>
      <c r="N27" s="613"/>
      <c r="O27" s="724"/>
      <c r="P27" s="724"/>
      <c r="Q27" s="730" t="str">
        <f>R26 &amp; "-" &amp; T26</f>
        <v>-</v>
      </c>
      <c r="R27" s="1292"/>
      <c r="S27" s="1293"/>
      <c r="T27" s="1292"/>
      <c r="U27" s="1293"/>
      <c r="V27" s="724"/>
      <c r="W27" s="1304"/>
      <c r="Y27" s="775"/>
      <c r="Z27" s="775" t="str">
        <f t="shared" si="0"/>
        <v/>
      </c>
      <c r="AA27" s="775"/>
      <c r="AB27" s="775"/>
      <c r="AC27" s="775"/>
      <c r="AI27" s="757"/>
      <c r="AJ27" s="757"/>
    </row>
    <row r="28" spans="1:36" ht="15" customHeight="1">
      <c r="A28" s="1285"/>
      <c r="B28" s="1285"/>
      <c r="C28" s="1285"/>
      <c r="D28" s="1285"/>
      <c r="E28" s="1285"/>
      <c r="F28" s="1285"/>
      <c r="G28" s="831"/>
      <c r="H28" s="829"/>
      <c r="I28" s="1285"/>
      <c r="J28" s="1285"/>
      <c r="K28" s="836"/>
      <c r="L28" s="652"/>
      <c r="M28" s="525" t="s">
        <v>24</v>
      </c>
      <c r="N28" s="726"/>
      <c r="O28" s="726"/>
      <c r="P28" s="726"/>
      <c r="Q28" s="726"/>
      <c r="R28" s="726"/>
      <c r="S28" s="726"/>
      <c r="T28" s="726"/>
      <c r="U28" s="726"/>
      <c r="V28" s="723"/>
      <c r="W28" s="1305"/>
      <c r="Y28" s="775"/>
      <c r="Z28" s="775" t="str">
        <f t="shared" si="0"/>
        <v>Добавить вид теплоносителя (параметры теплоносителя)</v>
      </c>
      <c r="AA28" s="775"/>
      <c r="AB28" s="775"/>
      <c r="AC28" s="775"/>
      <c r="AI28" s="757"/>
      <c r="AJ28" s="757"/>
    </row>
    <row r="29" spans="1:36" ht="15" customHeight="1">
      <c r="A29" s="1285"/>
      <c r="B29" s="1285"/>
      <c r="C29" s="1285"/>
      <c r="D29" s="1285"/>
      <c r="E29" s="1285"/>
      <c r="F29" s="831"/>
      <c r="G29" s="831"/>
      <c r="H29" s="829"/>
      <c r="I29" s="1285"/>
      <c r="J29" s="831"/>
      <c r="K29" s="836"/>
      <c r="L29" s="652"/>
      <c r="M29" s="524" t="s">
        <v>10</v>
      </c>
      <c r="N29" s="726"/>
      <c r="O29" s="726"/>
      <c r="P29" s="726"/>
      <c r="Q29" s="726"/>
      <c r="R29" s="726"/>
      <c r="S29" s="726"/>
      <c r="T29" s="726"/>
      <c r="U29" s="725"/>
      <c r="V29" s="726"/>
      <c r="W29" s="632"/>
      <c r="Y29" s="775"/>
      <c r="Z29" s="775" t="str">
        <f t="shared" si="0"/>
        <v>Добавить группу потребителей</v>
      </c>
      <c r="AA29" s="775"/>
      <c r="AB29" s="775"/>
      <c r="AC29" s="775"/>
      <c r="AI29" s="757"/>
      <c r="AJ29" s="757"/>
    </row>
    <row r="30" spans="1:36" ht="15" customHeight="1">
      <c r="A30" s="1285"/>
      <c r="B30" s="1285"/>
      <c r="C30" s="1285"/>
      <c r="D30" s="1285"/>
      <c r="E30" s="835"/>
      <c r="F30" s="831"/>
      <c r="G30" s="831"/>
      <c r="H30" s="831"/>
      <c r="I30" s="827"/>
      <c r="J30" s="824"/>
      <c r="K30" s="834"/>
      <c r="L30" s="652"/>
      <c r="M30" s="721" t="s">
        <v>11</v>
      </c>
      <c r="N30" s="726"/>
      <c r="O30" s="726"/>
      <c r="P30" s="726"/>
      <c r="Q30" s="726"/>
      <c r="R30" s="726"/>
      <c r="S30" s="726"/>
      <c r="T30" s="726"/>
      <c r="U30" s="725"/>
      <c r="V30" s="726"/>
      <c r="W30" s="632"/>
      <c r="Y30" s="775"/>
      <c r="Z30" s="775" t="str">
        <f t="shared" si="0"/>
        <v>Добавить схему подключения</v>
      </c>
      <c r="AA30" s="775"/>
      <c r="AB30" s="775"/>
      <c r="AC30" s="775"/>
      <c r="AI30" s="757"/>
      <c r="AJ30" s="757"/>
    </row>
    <row r="31" spans="1:36" ht="15" customHeight="1">
      <c r="A31" s="1285"/>
      <c r="B31" s="1285"/>
      <c r="C31" s="1285"/>
      <c r="D31" s="835"/>
      <c r="E31" s="835"/>
      <c r="F31" s="831"/>
      <c r="G31" s="831"/>
      <c r="H31" s="831"/>
      <c r="I31" s="827"/>
      <c r="J31" s="824"/>
      <c r="K31" s="834"/>
      <c r="L31" s="652"/>
      <c r="M31" s="720" t="s">
        <v>16</v>
      </c>
      <c r="N31" s="726"/>
      <c r="O31" s="726"/>
      <c r="P31" s="726"/>
      <c r="Q31" s="726"/>
      <c r="R31" s="726"/>
      <c r="S31" s="726"/>
      <c r="T31" s="726"/>
      <c r="U31" s="725"/>
      <c r="V31" s="726"/>
      <c r="W31" s="632"/>
      <c r="Y31" s="775"/>
      <c r="Z31" s="775" t="str">
        <f t="shared" si="0"/>
        <v>Добавить источник тепловой энергии</v>
      </c>
      <c r="AA31" s="775"/>
      <c r="AB31" s="775"/>
      <c r="AC31" s="775"/>
      <c r="AI31" s="757"/>
      <c r="AJ31" s="757"/>
    </row>
    <row r="32" spans="1:36" ht="15" customHeight="1">
      <c r="A32" s="1285"/>
      <c r="B32" s="1285"/>
      <c r="C32" s="835"/>
      <c r="D32" s="835"/>
      <c r="E32" s="835"/>
      <c r="F32" s="835"/>
      <c r="G32" s="840"/>
      <c r="H32" s="827"/>
      <c r="I32" s="838"/>
      <c r="J32" s="824"/>
      <c r="K32" s="839"/>
      <c r="L32" s="652"/>
      <c r="M32" s="719" t="s">
        <v>17</v>
      </c>
      <c r="N32" s="726"/>
      <c r="O32" s="726"/>
      <c r="P32" s="726"/>
      <c r="Q32" s="726"/>
      <c r="R32" s="726"/>
      <c r="S32" s="726"/>
      <c r="T32" s="726"/>
      <c r="U32" s="725"/>
      <c r="V32" s="726"/>
      <c r="W32" s="632"/>
      <c r="Y32" s="775"/>
      <c r="Z32" s="775" t="str">
        <f t="shared" si="0"/>
        <v>Добавить наименование системы теплоснабжения</v>
      </c>
      <c r="AA32" s="775"/>
      <c r="AB32" s="775"/>
      <c r="AC32" s="775"/>
      <c r="AI32" s="757"/>
      <c r="AJ32" s="757"/>
    </row>
    <row r="33" spans="1:36" ht="15" customHeight="1">
      <c r="A33" s="1285"/>
      <c r="B33" s="835"/>
      <c r="C33" s="835"/>
      <c r="D33" s="835"/>
      <c r="E33" s="835"/>
      <c r="F33" s="835"/>
      <c r="G33" s="840"/>
      <c r="H33" s="827"/>
      <c r="I33" s="827"/>
      <c r="J33" s="824"/>
      <c r="K33" s="834"/>
      <c r="L33" s="652"/>
      <c r="M33" s="694" t="s">
        <v>18</v>
      </c>
      <c r="N33" s="726"/>
      <c r="O33" s="726"/>
      <c r="P33" s="726"/>
      <c r="Q33" s="726"/>
      <c r="R33" s="726"/>
      <c r="S33" s="726"/>
      <c r="T33" s="726"/>
      <c r="U33" s="725"/>
      <c r="V33" s="726"/>
      <c r="W33" s="632"/>
      <c r="Y33" s="775"/>
      <c r="Z33" s="775" t="str">
        <f t="shared" si="0"/>
        <v>Добавить территорию действия тарифа</v>
      </c>
      <c r="AA33" s="775"/>
      <c r="AB33" s="775"/>
      <c r="AC33" s="775"/>
      <c r="AI33" s="757"/>
      <c r="AJ33" s="757"/>
    </row>
    <row r="34" spans="1:36" s="703" customFormat="1" ht="15" customHeight="1">
      <c r="A34" s="823"/>
      <c r="B34" s="823"/>
      <c r="C34" s="823"/>
      <c r="D34" s="823"/>
      <c r="E34" s="823"/>
      <c r="F34" s="823"/>
      <c r="G34" s="823"/>
      <c r="H34" s="823"/>
      <c r="I34" s="823"/>
      <c r="J34" s="823"/>
      <c r="K34" s="823"/>
      <c r="L34" s="460"/>
      <c r="M34" s="697" t="s">
        <v>308</v>
      </c>
      <c r="N34" s="726"/>
      <c r="O34" s="726"/>
      <c r="P34" s="726"/>
      <c r="Q34" s="726"/>
      <c r="R34" s="726"/>
      <c r="S34" s="726"/>
      <c r="T34" s="726"/>
      <c r="U34" s="725"/>
      <c r="V34" s="726"/>
      <c r="W34" s="632"/>
      <c r="X34" s="683"/>
      <c r="Y34" s="683"/>
      <c r="Z34" s="683"/>
      <c r="AA34" s="683"/>
      <c r="AB34" s="683"/>
      <c r="AC34" s="683"/>
      <c r="AD34" s="683"/>
      <c r="AE34" s="683"/>
      <c r="AF34" s="683"/>
      <c r="AG34" s="683"/>
      <c r="AH34" s="683"/>
    </row>
    <row r="35" spans="1:36" ht="11.25">
      <c r="A35" s="749"/>
      <c r="B35" s="749"/>
      <c r="C35" s="749"/>
      <c r="D35" s="749"/>
      <c r="E35" s="749"/>
      <c r="F35" s="749"/>
      <c r="G35" s="749"/>
      <c r="H35" s="749"/>
      <c r="I35" s="749"/>
      <c r="J35" s="749"/>
      <c r="K35" s="749"/>
      <c r="X35" s="749"/>
      <c r="Y35" s="749"/>
      <c r="Z35" s="749"/>
      <c r="AA35" s="749"/>
      <c r="AB35" s="749"/>
      <c r="AC35" s="749"/>
      <c r="AD35" s="749"/>
      <c r="AE35" s="749"/>
      <c r="AF35" s="749"/>
      <c r="AG35" s="749"/>
      <c r="AH35" s="749"/>
    </row>
    <row r="36" spans="1:36" ht="105.75" customHeight="1">
      <c r="L36" s="1">
        <v>1</v>
      </c>
      <c r="M36" s="1278" t="s">
        <v>725</v>
      </c>
      <c r="N36" s="1278"/>
      <c r="O36" s="1278"/>
      <c r="P36" s="1278"/>
      <c r="Q36" s="1278"/>
      <c r="R36" s="1278"/>
      <c r="S36" s="1278"/>
      <c r="T36" s="1278"/>
      <c r="U36" s="1278"/>
      <c r="V36" s="1278"/>
      <c r="W36" s="127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183</v>
      </c>
    </row>
    <row r="2" spans="1:20" ht="22.5">
      <c r="F2" s="1279" t="s">
        <v>471</v>
      </c>
      <c r="G2" s="1280"/>
      <c r="H2" s="1281"/>
      <c r="I2" s="607"/>
    </row>
    <row r="3" spans="1:20" ht="3" customHeight="1"/>
    <row r="4" spans="1:20" s="537" customFormat="1" ht="11.25">
      <c r="A4" s="557"/>
      <c r="B4" s="557"/>
      <c r="C4" s="557"/>
      <c r="D4" s="557"/>
      <c r="F4" s="1229" t="s">
        <v>445</v>
      </c>
      <c r="G4" s="1229"/>
      <c r="H4" s="1229"/>
      <c r="I4" s="1282" t="s">
        <v>446</v>
      </c>
      <c r="J4" s="557"/>
      <c r="K4" s="557"/>
      <c r="L4" s="557"/>
      <c r="M4" s="557"/>
      <c r="N4" s="557"/>
      <c r="O4" s="557"/>
      <c r="P4" s="557"/>
      <c r="Q4" s="557"/>
      <c r="R4" s="557"/>
      <c r="S4" s="557"/>
      <c r="T4" s="557"/>
    </row>
    <row r="5" spans="1:20" s="537" customFormat="1" ht="11.25" customHeight="1">
      <c r="A5" s="557"/>
      <c r="B5" s="557"/>
      <c r="C5" s="557"/>
      <c r="D5" s="557"/>
      <c r="F5" s="573" t="s">
        <v>91</v>
      </c>
      <c r="G5" s="585" t="s">
        <v>448</v>
      </c>
      <c r="H5" s="572" t="s">
        <v>439</v>
      </c>
      <c r="I5" s="1282"/>
      <c r="J5" s="557"/>
      <c r="K5" s="557"/>
      <c r="L5" s="557"/>
      <c r="M5" s="557"/>
      <c r="N5" s="557"/>
      <c r="O5" s="557"/>
      <c r="P5" s="557"/>
      <c r="Q5" s="557"/>
      <c r="R5" s="557"/>
      <c r="S5" s="557"/>
      <c r="T5" s="557"/>
    </row>
    <row r="6" spans="1:20" s="537" customFormat="1" ht="12" customHeight="1">
      <c r="A6" s="557"/>
      <c r="B6" s="557"/>
      <c r="C6" s="557"/>
      <c r="D6" s="557"/>
      <c r="F6" s="574" t="s">
        <v>92</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472</v>
      </c>
      <c r="H7" s="571" t="str">
        <f>IF(dateCh="","",dateCh)</f>
        <v>30.04.2019</v>
      </c>
      <c r="I7" s="548" t="s">
        <v>473</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474</v>
      </c>
      <c r="H8" s="571"/>
      <c r="I8" s="548" t="s">
        <v>569</v>
      </c>
      <c r="J8" s="582"/>
      <c r="K8" s="557"/>
      <c r="L8" s="557"/>
      <c r="M8" s="557"/>
      <c r="N8" s="557"/>
      <c r="O8" s="557"/>
      <c r="P8" s="557"/>
      <c r="Q8" s="557"/>
      <c r="R8" s="557"/>
      <c r="S8" s="557"/>
      <c r="T8" s="557"/>
    </row>
    <row r="9" spans="1:20" s="537" customFormat="1" ht="22.5">
      <c r="A9" s="1283"/>
      <c r="B9" s="557"/>
      <c r="C9" s="557"/>
      <c r="D9" s="557"/>
      <c r="F9" s="583" t="str">
        <f>"3." &amp;mergeValue(A9)</f>
        <v>3.1</v>
      </c>
      <c r="G9" s="599" t="s">
        <v>475</v>
      </c>
      <c r="H9" s="571"/>
      <c r="I9" s="548" t="s">
        <v>567</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476</v>
      </c>
      <c r="H10" s="572" t="s">
        <v>449</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571</v>
      </c>
      <c r="H11" s="571" t="str">
        <f>IF(region_name="","",region_name)</f>
        <v>Ханты-Мансийский автономный округ</v>
      </c>
      <c r="I11" s="548" t="s">
        <v>479</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477</v>
      </c>
      <c r="H12" s="571"/>
      <c r="I12" s="548" t="s">
        <v>480</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478</v>
      </c>
      <c r="H13" s="571"/>
      <c r="I13" s="1284" t="s">
        <v>570</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401</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484</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483</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572</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8" hidden="1" customWidth="1"/>
    <col min="9" max="9" width="3.7109375" style="451" customWidth="1"/>
    <col min="10" max="11" width="3.7109375" style="450" customWidth="1"/>
    <col min="12" max="12" width="12.7109375" style="444" customWidth="1"/>
    <col min="13" max="13" width="44.7109375" style="444" customWidth="1"/>
    <col min="14" max="14" width="1.7109375" style="444" hidden="1" customWidth="1"/>
    <col min="15" max="15" width="23.7109375" style="444" customWidth="1"/>
    <col min="16" max="17" width="1.7109375" style="444" hidden="1" customWidth="1"/>
    <col min="18" max="18" width="11.7109375" style="444" customWidth="1"/>
    <col min="19" max="19" width="3.7109375" style="444" customWidth="1"/>
    <col min="20" max="20" width="11.7109375" style="444" customWidth="1"/>
    <col min="21" max="21" width="8.5703125" style="444" hidden="1" customWidth="1"/>
    <col min="22" max="22" width="4.7109375" style="444" customWidth="1"/>
    <col min="23" max="23" width="115.7109375" style="444" customWidth="1"/>
    <col min="24" max="33" width="10.5703125" style="468"/>
    <col min="34" max="256" width="10.5703125" style="444"/>
    <col min="257" max="264" width="0" style="444" hidden="1" customWidth="1"/>
    <col min="265" max="267" width="3.7109375" style="444" customWidth="1"/>
    <col min="268" max="268" width="12.7109375" style="444" customWidth="1"/>
    <col min="269" max="269" width="51.140625" style="444" customWidth="1"/>
    <col min="270" max="270" width="0" style="444" hidden="1" customWidth="1"/>
    <col min="271" max="271" width="18.7109375" style="444" customWidth="1"/>
    <col min="272" max="273" width="0" style="444" hidden="1" customWidth="1"/>
    <col min="274" max="274" width="11.7109375" style="444" customWidth="1"/>
    <col min="275" max="275" width="6.42578125" style="444" bestFit="1" customWidth="1"/>
    <col min="276" max="276" width="11.7109375" style="444" customWidth="1"/>
    <col min="277" max="277" width="0" style="444" hidden="1" customWidth="1"/>
    <col min="278" max="278" width="3.7109375" style="444" customWidth="1"/>
    <col min="279" max="279" width="11.140625" style="444" bestFit="1" customWidth="1"/>
    <col min="280" max="512" width="10.5703125" style="444"/>
    <col min="513" max="520" width="0" style="444" hidden="1" customWidth="1"/>
    <col min="521" max="523" width="3.7109375" style="444" customWidth="1"/>
    <col min="524" max="524" width="12.7109375" style="444" customWidth="1"/>
    <col min="525" max="525" width="51.140625" style="444" customWidth="1"/>
    <col min="526" max="526" width="0" style="444" hidden="1" customWidth="1"/>
    <col min="527" max="527" width="18.7109375" style="444" customWidth="1"/>
    <col min="528" max="529" width="0" style="444" hidden="1" customWidth="1"/>
    <col min="530" max="530" width="11.7109375" style="444" customWidth="1"/>
    <col min="531" max="531" width="6.42578125" style="444" bestFit="1" customWidth="1"/>
    <col min="532" max="532" width="11.7109375" style="444" customWidth="1"/>
    <col min="533" max="533" width="0" style="444" hidden="1" customWidth="1"/>
    <col min="534" max="534" width="3.7109375" style="444" customWidth="1"/>
    <col min="535" max="535" width="11.140625" style="444" bestFit="1" customWidth="1"/>
    <col min="536" max="768" width="10.5703125" style="444"/>
    <col min="769" max="776" width="0" style="444" hidden="1" customWidth="1"/>
    <col min="777" max="779" width="3.7109375" style="444" customWidth="1"/>
    <col min="780" max="780" width="12.7109375" style="444" customWidth="1"/>
    <col min="781" max="781" width="51.140625" style="444" customWidth="1"/>
    <col min="782" max="782" width="0" style="444" hidden="1" customWidth="1"/>
    <col min="783" max="783" width="18.7109375" style="444" customWidth="1"/>
    <col min="784" max="785" width="0" style="444" hidden="1" customWidth="1"/>
    <col min="786" max="786" width="11.7109375" style="444" customWidth="1"/>
    <col min="787" max="787" width="6.42578125" style="444" bestFit="1" customWidth="1"/>
    <col min="788" max="788" width="11.7109375" style="444" customWidth="1"/>
    <col min="789" max="789" width="0" style="444" hidden="1" customWidth="1"/>
    <col min="790" max="790" width="3.7109375" style="444" customWidth="1"/>
    <col min="791" max="791" width="11.140625" style="444" bestFit="1" customWidth="1"/>
    <col min="792" max="1024" width="10.5703125" style="444"/>
    <col min="1025" max="1032" width="0" style="444" hidden="1" customWidth="1"/>
    <col min="1033" max="1035" width="3.7109375" style="444" customWidth="1"/>
    <col min="1036" max="1036" width="12.7109375" style="444" customWidth="1"/>
    <col min="1037" max="1037" width="51.140625" style="444" customWidth="1"/>
    <col min="1038" max="1038" width="0" style="444" hidden="1" customWidth="1"/>
    <col min="1039" max="1039" width="18.7109375" style="444" customWidth="1"/>
    <col min="1040" max="1041" width="0" style="444" hidden="1" customWidth="1"/>
    <col min="1042" max="1042" width="11.7109375" style="444" customWidth="1"/>
    <col min="1043" max="1043" width="6.42578125" style="444" bestFit="1" customWidth="1"/>
    <col min="1044" max="1044" width="11.7109375" style="444" customWidth="1"/>
    <col min="1045" max="1045" width="0" style="444" hidden="1" customWidth="1"/>
    <col min="1046" max="1046" width="3.7109375" style="444" customWidth="1"/>
    <col min="1047" max="1047" width="11.140625" style="444" bestFit="1" customWidth="1"/>
    <col min="1048" max="1280" width="10.5703125" style="444"/>
    <col min="1281" max="1288" width="0" style="444" hidden="1" customWidth="1"/>
    <col min="1289" max="1291" width="3.7109375" style="444" customWidth="1"/>
    <col min="1292" max="1292" width="12.7109375" style="444" customWidth="1"/>
    <col min="1293" max="1293" width="51.140625" style="444" customWidth="1"/>
    <col min="1294" max="1294" width="0" style="444" hidden="1" customWidth="1"/>
    <col min="1295" max="1295" width="18.7109375" style="444" customWidth="1"/>
    <col min="1296" max="1297" width="0" style="444" hidden="1" customWidth="1"/>
    <col min="1298" max="1298" width="11.7109375" style="444" customWidth="1"/>
    <col min="1299" max="1299" width="6.42578125" style="444" bestFit="1" customWidth="1"/>
    <col min="1300" max="1300" width="11.7109375" style="444" customWidth="1"/>
    <col min="1301" max="1301" width="0" style="444" hidden="1" customWidth="1"/>
    <col min="1302" max="1302" width="3.7109375" style="444" customWidth="1"/>
    <col min="1303" max="1303" width="11.140625" style="444" bestFit="1" customWidth="1"/>
    <col min="1304" max="1536" width="10.5703125" style="444"/>
    <col min="1537" max="1544" width="0" style="444" hidden="1" customWidth="1"/>
    <col min="1545" max="1547" width="3.7109375" style="444" customWidth="1"/>
    <col min="1548" max="1548" width="12.7109375" style="444" customWidth="1"/>
    <col min="1549" max="1549" width="51.140625" style="444" customWidth="1"/>
    <col min="1550" max="1550" width="0" style="444" hidden="1" customWidth="1"/>
    <col min="1551" max="1551" width="18.7109375" style="444" customWidth="1"/>
    <col min="1552" max="1553" width="0" style="444" hidden="1" customWidth="1"/>
    <col min="1554" max="1554" width="11.7109375" style="444" customWidth="1"/>
    <col min="1555" max="1555" width="6.42578125" style="444" bestFit="1" customWidth="1"/>
    <col min="1556" max="1556" width="11.7109375" style="444" customWidth="1"/>
    <col min="1557" max="1557" width="0" style="444" hidden="1" customWidth="1"/>
    <col min="1558" max="1558" width="3.7109375" style="444" customWidth="1"/>
    <col min="1559" max="1559" width="11.140625" style="444" bestFit="1" customWidth="1"/>
    <col min="1560" max="1792" width="10.5703125" style="444"/>
    <col min="1793" max="1800" width="0" style="444" hidden="1" customWidth="1"/>
    <col min="1801" max="1803" width="3.7109375" style="444" customWidth="1"/>
    <col min="1804" max="1804" width="12.7109375" style="444" customWidth="1"/>
    <col min="1805" max="1805" width="51.140625" style="444" customWidth="1"/>
    <col min="1806" max="1806" width="0" style="444" hidden="1" customWidth="1"/>
    <col min="1807" max="1807" width="18.7109375" style="444" customWidth="1"/>
    <col min="1808" max="1809" width="0" style="444" hidden="1" customWidth="1"/>
    <col min="1810" max="1810" width="11.7109375" style="444" customWidth="1"/>
    <col min="1811" max="1811" width="6.42578125" style="444" bestFit="1" customWidth="1"/>
    <col min="1812" max="1812" width="11.7109375" style="444" customWidth="1"/>
    <col min="1813" max="1813" width="0" style="444" hidden="1" customWidth="1"/>
    <col min="1814" max="1814" width="3.7109375" style="444" customWidth="1"/>
    <col min="1815" max="1815" width="11.140625" style="444" bestFit="1" customWidth="1"/>
    <col min="1816" max="2048" width="10.5703125" style="444"/>
    <col min="2049" max="2056" width="0" style="444" hidden="1" customWidth="1"/>
    <col min="2057" max="2059" width="3.7109375" style="444" customWidth="1"/>
    <col min="2060" max="2060" width="12.7109375" style="444" customWidth="1"/>
    <col min="2061" max="2061" width="51.140625" style="444" customWidth="1"/>
    <col min="2062" max="2062" width="0" style="444" hidden="1" customWidth="1"/>
    <col min="2063" max="2063" width="18.7109375" style="444" customWidth="1"/>
    <col min="2064" max="2065" width="0" style="444" hidden="1" customWidth="1"/>
    <col min="2066" max="2066" width="11.7109375" style="444" customWidth="1"/>
    <col min="2067" max="2067" width="6.42578125" style="444" bestFit="1" customWidth="1"/>
    <col min="2068" max="2068" width="11.7109375" style="444" customWidth="1"/>
    <col min="2069" max="2069" width="0" style="444" hidden="1" customWidth="1"/>
    <col min="2070" max="2070" width="3.7109375" style="444" customWidth="1"/>
    <col min="2071" max="2071" width="11.140625" style="444" bestFit="1" customWidth="1"/>
    <col min="2072" max="2304" width="10.5703125" style="444"/>
    <col min="2305" max="2312" width="0" style="444" hidden="1" customWidth="1"/>
    <col min="2313" max="2315" width="3.7109375" style="444" customWidth="1"/>
    <col min="2316" max="2316" width="12.7109375" style="444" customWidth="1"/>
    <col min="2317" max="2317" width="51.140625" style="444" customWidth="1"/>
    <col min="2318" max="2318" width="0" style="444" hidden="1" customWidth="1"/>
    <col min="2319" max="2319" width="18.7109375" style="444" customWidth="1"/>
    <col min="2320" max="2321" width="0" style="444" hidden="1" customWidth="1"/>
    <col min="2322" max="2322" width="11.7109375" style="444" customWidth="1"/>
    <col min="2323" max="2323" width="6.42578125" style="444" bestFit="1" customWidth="1"/>
    <col min="2324" max="2324" width="11.7109375" style="444" customWidth="1"/>
    <col min="2325" max="2325" width="0" style="444" hidden="1" customWidth="1"/>
    <col min="2326" max="2326" width="3.7109375" style="444" customWidth="1"/>
    <col min="2327" max="2327" width="11.140625" style="444" bestFit="1" customWidth="1"/>
    <col min="2328" max="2560" width="10.5703125" style="444"/>
    <col min="2561" max="2568" width="0" style="444" hidden="1" customWidth="1"/>
    <col min="2569" max="2571" width="3.7109375" style="444" customWidth="1"/>
    <col min="2572" max="2572" width="12.7109375" style="444" customWidth="1"/>
    <col min="2573" max="2573" width="51.140625" style="444" customWidth="1"/>
    <col min="2574" max="2574" width="0" style="444" hidden="1" customWidth="1"/>
    <col min="2575" max="2575" width="18.7109375" style="444" customWidth="1"/>
    <col min="2576" max="2577" width="0" style="444" hidden="1" customWidth="1"/>
    <col min="2578" max="2578" width="11.7109375" style="444" customWidth="1"/>
    <col min="2579" max="2579" width="6.42578125" style="444" bestFit="1" customWidth="1"/>
    <col min="2580" max="2580" width="11.7109375" style="444" customWidth="1"/>
    <col min="2581" max="2581" width="0" style="444" hidden="1" customWidth="1"/>
    <col min="2582" max="2582" width="3.7109375" style="444" customWidth="1"/>
    <col min="2583" max="2583" width="11.140625" style="444" bestFit="1" customWidth="1"/>
    <col min="2584" max="2816" width="10.5703125" style="444"/>
    <col min="2817" max="2824" width="0" style="444" hidden="1" customWidth="1"/>
    <col min="2825" max="2827" width="3.7109375" style="444" customWidth="1"/>
    <col min="2828" max="2828" width="12.7109375" style="444" customWidth="1"/>
    <col min="2829" max="2829" width="51.140625" style="444" customWidth="1"/>
    <col min="2830" max="2830" width="0" style="444" hidden="1" customWidth="1"/>
    <col min="2831" max="2831" width="18.7109375" style="444" customWidth="1"/>
    <col min="2832" max="2833" width="0" style="444" hidden="1" customWidth="1"/>
    <col min="2834" max="2834" width="11.7109375" style="444" customWidth="1"/>
    <col min="2835" max="2835" width="6.42578125" style="444" bestFit="1" customWidth="1"/>
    <col min="2836" max="2836" width="11.7109375" style="444" customWidth="1"/>
    <col min="2837" max="2837" width="0" style="444" hidden="1" customWidth="1"/>
    <col min="2838" max="2838" width="3.7109375" style="444" customWidth="1"/>
    <col min="2839" max="2839" width="11.140625" style="444" bestFit="1" customWidth="1"/>
    <col min="2840" max="3072" width="10.5703125" style="444"/>
    <col min="3073" max="3080" width="0" style="444" hidden="1" customWidth="1"/>
    <col min="3081" max="3083" width="3.7109375" style="444" customWidth="1"/>
    <col min="3084" max="3084" width="12.7109375" style="444" customWidth="1"/>
    <col min="3085" max="3085" width="51.140625" style="444" customWidth="1"/>
    <col min="3086" max="3086" width="0" style="444" hidden="1" customWidth="1"/>
    <col min="3087" max="3087" width="18.7109375" style="444" customWidth="1"/>
    <col min="3088" max="3089" width="0" style="444" hidden="1" customWidth="1"/>
    <col min="3090" max="3090" width="11.7109375" style="444" customWidth="1"/>
    <col min="3091" max="3091" width="6.42578125" style="444" bestFit="1" customWidth="1"/>
    <col min="3092" max="3092" width="11.7109375" style="444" customWidth="1"/>
    <col min="3093" max="3093" width="0" style="444" hidden="1" customWidth="1"/>
    <col min="3094" max="3094" width="3.7109375" style="444" customWidth="1"/>
    <col min="3095" max="3095" width="11.140625" style="444" bestFit="1" customWidth="1"/>
    <col min="3096" max="3328" width="10.5703125" style="444"/>
    <col min="3329" max="3336" width="0" style="444" hidden="1" customWidth="1"/>
    <col min="3337" max="3339" width="3.7109375" style="444" customWidth="1"/>
    <col min="3340" max="3340" width="12.7109375" style="444" customWidth="1"/>
    <col min="3341" max="3341" width="51.140625" style="444" customWidth="1"/>
    <col min="3342" max="3342" width="0" style="444" hidden="1" customWidth="1"/>
    <col min="3343" max="3343" width="18.7109375" style="444" customWidth="1"/>
    <col min="3344" max="3345" width="0" style="444" hidden="1" customWidth="1"/>
    <col min="3346" max="3346" width="11.7109375" style="444" customWidth="1"/>
    <col min="3347" max="3347" width="6.42578125" style="444" bestFit="1" customWidth="1"/>
    <col min="3348" max="3348" width="11.7109375" style="444" customWidth="1"/>
    <col min="3349" max="3349" width="0" style="444" hidden="1" customWidth="1"/>
    <col min="3350" max="3350" width="3.7109375" style="444" customWidth="1"/>
    <col min="3351" max="3351" width="11.140625" style="444" bestFit="1" customWidth="1"/>
    <col min="3352" max="3584" width="10.5703125" style="444"/>
    <col min="3585" max="3592" width="0" style="444" hidden="1" customWidth="1"/>
    <col min="3593" max="3595" width="3.7109375" style="444" customWidth="1"/>
    <col min="3596" max="3596" width="12.7109375" style="444" customWidth="1"/>
    <col min="3597" max="3597" width="51.140625" style="444" customWidth="1"/>
    <col min="3598" max="3598" width="0" style="444" hidden="1" customWidth="1"/>
    <col min="3599" max="3599" width="18.7109375" style="444" customWidth="1"/>
    <col min="3600" max="3601" width="0" style="444" hidden="1" customWidth="1"/>
    <col min="3602" max="3602" width="11.7109375" style="444" customWidth="1"/>
    <col min="3603" max="3603" width="6.42578125" style="444" bestFit="1" customWidth="1"/>
    <col min="3604" max="3604" width="11.7109375" style="444" customWidth="1"/>
    <col min="3605" max="3605" width="0" style="444" hidden="1" customWidth="1"/>
    <col min="3606" max="3606" width="3.7109375" style="444" customWidth="1"/>
    <col min="3607" max="3607" width="11.140625" style="444" bestFit="1" customWidth="1"/>
    <col min="3608" max="3840" width="10.5703125" style="444"/>
    <col min="3841" max="3848" width="0" style="444" hidden="1" customWidth="1"/>
    <col min="3849" max="3851" width="3.7109375" style="444" customWidth="1"/>
    <col min="3852" max="3852" width="12.7109375" style="444" customWidth="1"/>
    <col min="3853" max="3853" width="51.140625" style="444" customWidth="1"/>
    <col min="3854" max="3854" width="0" style="444" hidden="1" customWidth="1"/>
    <col min="3855" max="3855" width="18.7109375" style="444" customWidth="1"/>
    <col min="3856" max="3857" width="0" style="444" hidden="1" customWidth="1"/>
    <col min="3858" max="3858" width="11.7109375" style="444" customWidth="1"/>
    <col min="3859" max="3859" width="6.42578125" style="444" bestFit="1" customWidth="1"/>
    <col min="3860" max="3860" width="11.7109375" style="444" customWidth="1"/>
    <col min="3861" max="3861" width="0" style="444" hidden="1" customWidth="1"/>
    <col min="3862" max="3862" width="3.7109375" style="444" customWidth="1"/>
    <col min="3863" max="3863" width="11.140625" style="444" bestFit="1" customWidth="1"/>
    <col min="3864" max="4096" width="10.5703125" style="444"/>
    <col min="4097" max="4104" width="0" style="444" hidden="1" customWidth="1"/>
    <col min="4105" max="4107" width="3.7109375" style="444" customWidth="1"/>
    <col min="4108" max="4108" width="12.7109375" style="444" customWidth="1"/>
    <col min="4109" max="4109" width="51.140625" style="444" customWidth="1"/>
    <col min="4110" max="4110" width="0" style="444" hidden="1" customWidth="1"/>
    <col min="4111" max="4111" width="18.7109375" style="444" customWidth="1"/>
    <col min="4112" max="4113" width="0" style="444" hidden="1" customWidth="1"/>
    <col min="4114" max="4114" width="11.7109375" style="444" customWidth="1"/>
    <col min="4115" max="4115" width="6.42578125" style="444" bestFit="1" customWidth="1"/>
    <col min="4116" max="4116" width="11.7109375" style="444" customWidth="1"/>
    <col min="4117" max="4117" width="0" style="444" hidden="1" customWidth="1"/>
    <col min="4118" max="4118" width="3.7109375" style="444" customWidth="1"/>
    <col min="4119" max="4119" width="11.140625" style="444" bestFit="1" customWidth="1"/>
    <col min="4120" max="4352" width="10.5703125" style="444"/>
    <col min="4353" max="4360" width="0" style="444" hidden="1" customWidth="1"/>
    <col min="4361" max="4363" width="3.7109375" style="444" customWidth="1"/>
    <col min="4364" max="4364" width="12.7109375" style="444" customWidth="1"/>
    <col min="4365" max="4365" width="51.140625" style="444" customWidth="1"/>
    <col min="4366" max="4366" width="0" style="444" hidden="1" customWidth="1"/>
    <col min="4367" max="4367" width="18.7109375" style="444" customWidth="1"/>
    <col min="4368" max="4369" width="0" style="444" hidden="1" customWidth="1"/>
    <col min="4370" max="4370" width="11.7109375" style="444" customWidth="1"/>
    <col min="4371" max="4371" width="6.42578125" style="444" bestFit="1" customWidth="1"/>
    <col min="4372" max="4372" width="11.7109375" style="444" customWidth="1"/>
    <col min="4373" max="4373" width="0" style="444" hidden="1" customWidth="1"/>
    <col min="4374" max="4374" width="3.7109375" style="444" customWidth="1"/>
    <col min="4375" max="4375" width="11.140625" style="444" bestFit="1" customWidth="1"/>
    <col min="4376" max="4608" width="10.5703125" style="444"/>
    <col min="4609" max="4616" width="0" style="444" hidden="1" customWidth="1"/>
    <col min="4617" max="4619" width="3.7109375" style="444" customWidth="1"/>
    <col min="4620" max="4620" width="12.7109375" style="444" customWidth="1"/>
    <col min="4621" max="4621" width="51.140625" style="444" customWidth="1"/>
    <col min="4622" max="4622" width="0" style="444" hidden="1" customWidth="1"/>
    <col min="4623" max="4623" width="18.7109375" style="444" customWidth="1"/>
    <col min="4624" max="4625" width="0" style="444" hidden="1" customWidth="1"/>
    <col min="4626" max="4626" width="11.7109375" style="444" customWidth="1"/>
    <col min="4627" max="4627" width="6.42578125" style="444" bestFit="1" customWidth="1"/>
    <col min="4628" max="4628" width="11.7109375" style="444" customWidth="1"/>
    <col min="4629" max="4629" width="0" style="444" hidden="1" customWidth="1"/>
    <col min="4630" max="4630" width="3.7109375" style="444" customWidth="1"/>
    <col min="4631" max="4631" width="11.140625" style="444" bestFit="1" customWidth="1"/>
    <col min="4632" max="4864" width="10.5703125" style="444"/>
    <col min="4865" max="4872" width="0" style="444" hidden="1" customWidth="1"/>
    <col min="4873" max="4875" width="3.7109375" style="444" customWidth="1"/>
    <col min="4876" max="4876" width="12.7109375" style="444" customWidth="1"/>
    <col min="4877" max="4877" width="51.140625" style="444" customWidth="1"/>
    <col min="4878" max="4878" width="0" style="444" hidden="1" customWidth="1"/>
    <col min="4879" max="4879" width="18.7109375" style="444" customWidth="1"/>
    <col min="4880" max="4881" width="0" style="444" hidden="1" customWidth="1"/>
    <col min="4882" max="4882" width="11.7109375" style="444" customWidth="1"/>
    <col min="4883" max="4883" width="6.42578125" style="444" bestFit="1" customWidth="1"/>
    <col min="4884" max="4884" width="11.7109375" style="444" customWidth="1"/>
    <col min="4885" max="4885" width="0" style="444" hidden="1" customWidth="1"/>
    <col min="4886" max="4886" width="3.7109375" style="444" customWidth="1"/>
    <col min="4887" max="4887" width="11.140625" style="444" bestFit="1" customWidth="1"/>
    <col min="4888" max="5120" width="10.5703125" style="444"/>
    <col min="5121" max="5128" width="0" style="444" hidden="1" customWidth="1"/>
    <col min="5129" max="5131" width="3.7109375" style="444" customWidth="1"/>
    <col min="5132" max="5132" width="12.7109375" style="444" customWidth="1"/>
    <col min="5133" max="5133" width="51.140625" style="444" customWidth="1"/>
    <col min="5134" max="5134" width="0" style="444" hidden="1" customWidth="1"/>
    <col min="5135" max="5135" width="18.7109375" style="444" customWidth="1"/>
    <col min="5136" max="5137" width="0" style="444" hidden="1" customWidth="1"/>
    <col min="5138" max="5138" width="11.7109375" style="444" customWidth="1"/>
    <col min="5139" max="5139" width="6.42578125" style="444" bestFit="1" customWidth="1"/>
    <col min="5140" max="5140" width="11.7109375" style="444" customWidth="1"/>
    <col min="5141" max="5141" width="0" style="444" hidden="1" customWidth="1"/>
    <col min="5142" max="5142" width="3.7109375" style="444" customWidth="1"/>
    <col min="5143" max="5143" width="11.140625" style="444" bestFit="1" customWidth="1"/>
    <col min="5144" max="5376" width="10.5703125" style="444"/>
    <col min="5377" max="5384" width="0" style="444" hidden="1" customWidth="1"/>
    <col min="5385" max="5387" width="3.7109375" style="444" customWidth="1"/>
    <col min="5388" max="5388" width="12.7109375" style="444" customWidth="1"/>
    <col min="5389" max="5389" width="51.140625" style="444" customWidth="1"/>
    <col min="5390" max="5390" width="0" style="444" hidden="1" customWidth="1"/>
    <col min="5391" max="5391" width="18.7109375" style="444" customWidth="1"/>
    <col min="5392" max="5393" width="0" style="444" hidden="1" customWidth="1"/>
    <col min="5394" max="5394" width="11.7109375" style="444" customWidth="1"/>
    <col min="5395" max="5395" width="6.42578125" style="444" bestFit="1" customWidth="1"/>
    <col min="5396" max="5396" width="11.7109375" style="444" customWidth="1"/>
    <col min="5397" max="5397" width="0" style="444" hidden="1" customWidth="1"/>
    <col min="5398" max="5398" width="3.7109375" style="444" customWidth="1"/>
    <col min="5399" max="5399" width="11.140625" style="444" bestFit="1" customWidth="1"/>
    <col min="5400" max="5632" width="10.5703125" style="444"/>
    <col min="5633" max="5640" width="0" style="444" hidden="1" customWidth="1"/>
    <col min="5641" max="5643" width="3.7109375" style="444" customWidth="1"/>
    <col min="5644" max="5644" width="12.7109375" style="444" customWidth="1"/>
    <col min="5645" max="5645" width="51.140625" style="444" customWidth="1"/>
    <col min="5646" max="5646" width="0" style="444" hidden="1" customWidth="1"/>
    <col min="5647" max="5647" width="18.7109375" style="444" customWidth="1"/>
    <col min="5648" max="5649" width="0" style="444" hidden="1" customWidth="1"/>
    <col min="5650" max="5650" width="11.7109375" style="444" customWidth="1"/>
    <col min="5651" max="5651" width="6.42578125" style="444" bestFit="1" customWidth="1"/>
    <col min="5652" max="5652" width="11.7109375" style="444" customWidth="1"/>
    <col min="5653" max="5653" width="0" style="444" hidden="1" customWidth="1"/>
    <col min="5654" max="5654" width="3.7109375" style="444" customWidth="1"/>
    <col min="5655" max="5655" width="11.140625" style="444" bestFit="1" customWidth="1"/>
    <col min="5656" max="5888" width="10.5703125" style="444"/>
    <col min="5889" max="5896" width="0" style="444" hidden="1" customWidth="1"/>
    <col min="5897" max="5899" width="3.7109375" style="444" customWidth="1"/>
    <col min="5900" max="5900" width="12.7109375" style="444" customWidth="1"/>
    <col min="5901" max="5901" width="51.140625" style="444" customWidth="1"/>
    <col min="5902" max="5902" width="0" style="444" hidden="1" customWidth="1"/>
    <col min="5903" max="5903" width="18.7109375" style="444" customWidth="1"/>
    <col min="5904" max="5905" width="0" style="444" hidden="1" customWidth="1"/>
    <col min="5906" max="5906" width="11.7109375" style="444" customWidth="1"/>
    <col min="5907" max="5907" width="6.42578125" style="444" bestFit="1" customWidth="1"/>
    <col min="5908" max="5908" width="11.7109375" style="444" customWidth="1"/>
    <col min="5909" max="5909" width="0" style="444" hidden="1" customWidth="1"/>
    <col min="5910" max="5910" width="3.7109375" style="444" customWidth="1"/>
    <col min="5911" max="5911" width="11.140625" style="444" bestFit="1" customWidth="1"/>
    <col min="5912" max="6144" width="10.5703125" style="444"/>
    <col min="6145" max="6152" width="0" style="444" hidden="1" customWidth="1"/>
    <col min="6153" max="6155" width="3.7109375" style="444" customWidth="1"/>
    <col min="6156" max="6156" width="12.7109375" style="444" customWidth="1"/>
    <col min="6157" max="6157" width="51.140625" style="444" customWidth="1"/>
    <col min="6158" max="6158" width="0" style="444" hidden="1" customWidth="1"/>
    <col min="6159" max="6159" width="18.7109375" style="444" customWidth="1"/>
    <col min="6160" max="6161" width="0" style="444" hidden="1" customWidth="1"/>
    <col min="6162" max="6162" width="11.7109375" style="444" customWidth="1"/>
    <col min="6163" max="6163" width="6.42578125" style="444" bestFit="1" customWidth="1"/>
    <col min="6164" max="6164" width="11.7109375" style="444" customWidth="1"/>
    <col min="6165" max="6165" width="0" style="444" hidden="1" customWidth="1"/>
    <col min="6166" max="6166" width="3.7109375" style="444" customWidth="1"/>
    <col min="6167" max="6167" width="11.140625" style="444" bestFit="1" customWidth="1"/>
    <col min="6168" max="6400" width="10.5703125" style="444"/>
    <col min="6401" max="6408" width="0" style="444" hidden="1" customWidth="1"/>
    <col min="6409" max="6411" width="3.7109375" style="444" customWidth="1"/>
    <col min="6412" max="6412" width="12.7109375" style="444" customWidth="1"/>
    <col min="6413" max="6413" width="51.140625" style="444" customWidth="1"/>
    <col min="6414" max="6414" width="0" style="444" hidden="1" customWidth="1"/>
    <col min="6415" max="6415" width="18.7109375" style="444" customWidth="1"/>
    <col min="6416" max="6417" width="0" style="444" hidden="1" customWidth="1"/>
    <col min="6418" max="6418" width="11.7109375" style="444" customWidth="1"/>
    <col min="6419" max="6419" width="6.42578125" style="444" bestFit="1" customWidth="1"/>
    <col min="6420" max="6420" width="11.7109375" style="444" customWidth="1"/>
    <col min="6421" max="6421" width="0" style="444" hidden="1" customWidth="1"/>
    <col min="6422" max="6422" width="3.7109375" style="444" customWidth="1"/>
    <col min="6423" max="6423" width="11.140625" style="444" bestFit="1" customWidth="1"/>
    <col min="6424" max="6656" width="10.5703125" style="444"/>
    <col min="6657" max="6664" width="0" style="444" hidden="1" customWidth="1"/>
    <col min="6665" max="6667" width="3.7109375" style="444" customWidth="1"/>
    <col min="6668" max="6668" width="12.7109375" style="444" customWidth="1"/>
    <col min="6669" max="6669" width="51.140625" style="444" customWidth="1"/>
    <col min="6670" max="6670" width="0" style="444" hidden="1" customWidth="1"/>
    <col min="6671" max="6671" width="18.7109375" style="444" customWidth="1"/>
    <col min="6672" max="6673" width="0" style="444" hidden="1" customWidth="1"/>
    <col min="6674" max="6674" width="11.7109375" style="444" customWidth="1"/>
    <col min="6675" max="6675" width="6.42578125" style="444" bestFit="1" customWidth="1"/>
    <col min="6676" max="6676" width="11.7109375" style="444" customWidth="1"/>
    <col min="6677" max="6677" width="0" style="444" hidden="1" customWidth="1"/>
    <col min="6678" max="6678" width="3.7109375" style="444" customWidth="1"/>
    <col min="6679" max="6679" width="11.140625" style="444" bestFit="1" customWidth="1"/>
    <col min="6680" max="6912" width="10.5703125" style="444"/>
    <col min="6913" max="6920" width="0" style="444" hidden="1" customWidth="1"/>
    <col min="6921" max="6923" width="3.7109375" style="444" customWidth="1"/>
    <col min="6924" max="6924" width="12.7109375" style="444" customWidth="1"/>
    <col min="6925" max="6925" width="51.140625" style="444" customWidth="1"/>
    <col min="6926" max="6926" width="0" style="444" hidden="1" customWidth="1"/>
    <col min="6927" max="6927" width="18.7109375" style="444" customWidth="1"/>
    <col min="6928" max="6929" width="0" style="444" hidden="1" customWidth="1"/>
    <col min="6930" max="6930" width="11.7109375" style="444" customWidth="1"/>
    <col min="6931" max="6931" width="6.42578125" style="444" bestFit="1" customWidth="1"/>
    <col min="6932" max="6932" width="11.7109375" style="444" customWidth="1"/>
    <col min="6933" max="6933" width="0" style="444" hidden="1" customWidth="1"/>
    <col min="6934" max="6934" width="3.7109375" style="444" customWidth="1"/>
    <col min="6935" max="6935" width="11.140625" style="444" bestFit="1" customWidth="1"/>
    <col min="6936" max="7168" width="10.5703125" style="444"/>
    <col min="7169" max="7176" width="0" style="444" hidden="1" customWidth="1"/>
    <col min="7177" max="7179" width="3.7109375" style="444" customWidth="1"/>
    <col min="7180" max="7180" width="12.7109375" style="444" customWidth="1"/>
    <col min="7181" max="7181" width="51.140625" style="444" customWidth="1"/>
    <col min="7182" max="7182" width="0" style="444" hidden="1" customWidth="1"/>
    <col min="7183" max="7183" width="18.7109375" style="444" customWidth="1"/>
    <col min="7184" max="7185" width="0" style="444" hidden="1" customWidth="1"/>
    <col min="7186" max="7186" width="11.7109375" style="444" customWidth="1"/>
    <col min="7187" max="7187" width="6.42578125" style="444" bestFit="1" customWidth="1"/>
    <col min="7188" max="7188" width="11.7109375" style="444" customWidth="1"/>
    <col min="7189" max="7189" width="0" style="444" hidden="1" customWidth="1"/>
    <col min="7190" max="7190" width="3.7109375" style="444" customWidth="1"/>
    <col min="7191" max="7191" width="11.140625" style="444" bestFit="1" customWidth="1"/>
    <col min="7192" max="7424" width="10.5703125" style="444"/>
    <col min="7425" max="7432" width="0" style="444" hidden="1" customWidth="1"/>
    <col min="7433" max="7435" width="3.7109375" style="444" customWidth="1"/>
    <col min="7436" max="7436" width="12.7109375" style="444" customWidth="1"/>
    <col min="7437" max="7437" width="51.140625" style="444" customWidth="1"/>
    <col min="7438" max="7438" width="0" style="444" hidden="1" customWidth="1"/>
    <col min="7439" max="7439" width="18.7109375" style="444" customWidth="1"/>
    <col min="7440" max="7441" width="0" style="444" hidden="1" customWidth="1"/>
    <col min="7442" max="7442" width="11.7109375" style="444" customWidth="1"/>
    <col min="7443" max="7443" width="6.42578125" style="444" bestFit="1" customWidth="1"/>
    <col min="7444" max="7444" width="11.7109375" style="444" customWidth="1"/>
    <col min="7445" max="7445" width="0" style="444" hidden="1" customWidth="1"/>
    <col min="7446" max="7446" width="3.7109375" style="444" customWidth="1"/>
    <col min="7447" max="7447" width="11.140625" style="444" bestFit="1" customWidth="1"/>
    <col min="7448" max="7680" width="10.5703125" style="444"/>
    <col min="7681" max="7688" width="0" style="444" hidden="1" customWidth="1"/>
    <col min="7689" max="7691" width="3.7109375" style="444" customWidth="1"/>
    <col min="7692" max="7692" width="12.7109375" style="444" customWidth="1"/>
    <col min="7693" max="7693" width="51.140625" style="444" customWidth="1"/>
    <col min="7694" max="7694" width="0" style="444" hidden="1" customWidth="1"/>
    <col min="7695" max="7695" width="18.7109375" style="444" customWidth="1"/>
    <col min="7696" max="7697" width="0" style="444" hidden="1" customWidth="1"/>
    <col min="7698" max="7698" width="11.7109375" style="444" customWidth="1"/>
    <col min="7699" max="7699" width="6.42578125" style="444" bestFit="1" customWidth="1"/>
    <col min="7700" max="7700" width="11.7109375" style="444" customWidth="1"/>
    <col min="7701" max="7701" width="0" style="444" hidden="1" customWidth="1"/>
    <col min="7702" max="7702" width="3.7109375" style="444" customWidth="1"/>
    <col min="7703" max="7703" width="11.140625" style="444" bestFit="1" customWidth="1"/>
    <col min="7704" max="7936" width="10.5703125" style="444"/>
    <col min="7937" max="7944" width="0" style="444" hidden="1" customWidth="1"/>
    <col min="7945" max="7947" width="3.7109375" style="444" customWidth="1"/>
    <col min="7948" max="7948" width="12.7109375" style="444" customWidth="1"/>
    <col min="7949" max="7949" width="51.140625" style="444" customWidth="1"/>
    <col min="7950" max="7950" width="0" style="444" hidden="1" customWidth="1"/>
    <col min="7951" max="7951" width="18.7109375" style="444" customWidth="1"/>
    <col min="7952" max="7953" width="0" style="444" hidden="1" customWidth="1"/>
    <col min="7954" max="7954" width="11.7109375" style="444" customWidth="1"/>
    <col min="7955" max="7955" width="6.42578125" style="444" bestFit="1" customWidth="1"/>
    <col min="7956" max="7956" width="11.7109375" style="444" customWidth="1"/>
    <col min="7957" max="7957" width="0" style="444" hidden="1" customWidth="1"/>
    <col min="7958" max="7958" width="3.7109375" style="444" customWidth="1"/>
    <col min="7959" max="7959" width="11.140625" style="444" bestFit="1" customWidth="1"/>
    <col min="7960" max="8192" width="10.5703125" style="444"/>
    <col min="8193" max="8200" width="0" style="444" hidden="1" customWidth="1"/>
    <col min="8201" max="8203" width="3.7109375" style="444" customWidth="1"/>
    <col min="8204" max="8204" width="12.7109375" style="444" customWidth="1"/>
    <col min="8205" max="8205" width="51.140625" style="444" customWidth="1"/>
    <col min="8206" max="8206" width="0" style="444" hidden="1" customWidth="1"/>
    <col min="8207" max="8207" width="18.7109375" style="444" customWidth="1"/>
    <col min="8208" max="8209" width="0" style="444" hidden="1" customWidth="1"/>
    <col min="8210" max="8210" width="11.7109375" style="444" customWidth="1"/>
    <col min="8211" max="8211" width="6.42578125" style="444" bestFit="1" customWidth="1"/>
    <col min="8212" max="8212" width="11.7109375" style="444" customWidth="1"/>
    <col min="8213" max="8213" width="0" style="444" hidden="1" customWidth="1"/>
    <col min="8214" max="8214" width="3.7109375" style="444" customWidth="1"/>
    <col min="8215" max="8215" width="11.140625" style="444" bestFit="1" customWidth="1"/>
    <col min="8216" max="8448" width="10.5703125" style="444"/>
    <col min="8449" max="8456" width="0" style="444" hidden="1" customWidth="1"/>
    <col min="8457" max="8459" width="3.7109375" style="444" customWidth="1"/>
    <col min="8460" max="8460" width="12.7109375" style="444" customWidth="1"/>
    <col min="8461" max="8461" width="51.140625" style="444" customWidth="1"/>
    <col min="8462" max="8462" width="0" style="444" hidden="1" customWidth="1"/>
    <col min="8463" max="8463" width="18.7109375" style="444" customWidth="1"/>
    <col min="8464" max="8465" width="0" style="444" hidden="1" customWidth="1"/>
    <col min="8466" max="8466" width="11.7109375" style="444" customWidth="1"/>
    <col min="8467" max="8467" width="6.42578125" style="444" bestFit="1" customWidth="1"/>
    <col min="8468" max="8468" width="11.7109375" style="444" customWidth="1"/>
    <col min="8469" max="8469" width="0" style="444" hidden="1" customWidth="1"/>
    <col min="8470" max="8470" width="3.7109375" style="444" customWidth="1"/>
    <col min="8471" max="8471" width="11.140625" style="444" bestFit="1" customWidth="1"/>
    <col min="8472" max="8704" width="10.5703125" style="444"/>
    <col min="8705" max="8712" width="0" style="444" hidden="1" customWidth="1"/>
    <col min="8713" max="8715" width="3.7109375" style="444" customWidth="1"/>
    <col min="8716" max="8716" width="12.7109375" style="444" customWidth="1"/>
    <col min="8717" max="8717" width="51.140625" style="444" customWidth="1"/>
    <col min="8718" max="8718" width="0" style="444" hidden="1" customWidth="1"/>
    <col min="8719" max="8719" width="18.7109375" style="444" customWidth="1"/>
    <col min="8720" max="8721" width="0" style="444" hidden="1" customWidth="1"/>
    <col min="8722" max="8722" width="11.7109375" style="444" customWidth="1"/>
    <col min="8723" max="8723" width="6.42578125" style="444" bestFit="1" customWidth="1"/>
    <col min="8724" max="8724" width="11.7109375" style="444" customWidth="1"/>
    <col min="8725" max="8725" width="0" style="444" hidden="1" customWidth="1"/>
    <col min="8726" max="8726" width="3.7109375" style="444" customWidth="1"/>
    <col min="8727" max="8727" width="11.140625" style="444" bestFit="1" customWidth="1"/>
    <col min="8728" max="8960" width="10.5703125" style="444"/>
    <col min="8961" max="8968" width="0" style="444" hidden="1" customWidth="1"/>
    <col min="8969" max="8971" width="3.7109375" style="444" customWidth="1"/>
    <col min="8972" max="8972" width="12.7109375" style="444" customWidth="1"/>
    <col min="8973" max="8973" width="51.140625" style="444" customWidth="1"/>
    <col min="8974" max="8974" width="0" style="444" hidden="1" customWidth="1"/>
    <col min="8975" max="8975" width="18.7109375" style="444" customWidth="1"/>
    <col min="8976" max="8977" width="0" style="444" hidden="1" customWidth="1"/>
    <col min="8978" max="8978" width="11.7109375" style="444" customWidth="1"/>
    <col min="8979" max="8979" width="6.42578125" style="444" bestFit="1" customWidth="1"/>
    <col min="8980" max="8980" width="11.7109375" style="444" customWidth="1"/>
    <col min="8981" max="8981" width="0" style="444" hidden="1" customWidth="1"/>
    <col min="8982" max="8982" width="3.7109375" style="444" customWidth="1"/>
    <col min="8983" max="8983" width="11.140625" style="444" bestFit="1" customWidth="1"/>
    <col min="8984" max="9216" width="10.5703125" style="444"/>
    <col min="9217" max="9224" width="0" style="444" hidden="1" customWidth="1"/>
    <col min="9225" max="9227" width="3.7109375" style="444" customWidth="1"/>
    <col min="9228" max="9228" width="12.7109375" style="444" customWidth="1"/>
    <col min="9229" max="9229" width="51.140625" style="444" customWidth="1"/>
    <col min="9230" max="9230" width="0" style="444" hidden="1" customWidth="1"/>
    <col min="9231" max="9231" width="18.7109375" style="444" customWidth="1"/>
    <col min="9232" max="9233" width="0" style="444" hidden="1" customWidth="1"/>
    <col min="9234" max="9234" width="11.7109375" style="444" customWidth="1"/>
    <col min="9235" max="9235" width="6.42578125" style="444" bestFit="1" customWidth="1"/>
    <col min="9236" max="9236" width="11.7109375" style="444" customWidth="1"/>
    <col min="9237" max="9237" width="0" style="444" hidden="1" customWidth="1"/>
    <col min="9238" max="9238" width="3.7109375" style="444" customWidth="1"/>
    <col min="9239" max="9239" width="11.140625" style="444" bestFit="1" customWidth="1"/>
    <col min="9240" max="9472" width="10.5703125" style="444"/>
    <col min="9473" max="9480" width="0" style="444" hidden="1" customWidth="1"/>
    <col min="9481" max="9483" width="3.7109375" style="444" customWidth="1"/>
    <col min="9484" max="9484" width="12.7109375" style="444" customWidth="1"/>
    <col min="9485" max="9485" width="51.140625" style="444" customWidth="1"/>
    <col min="9486" max="9486" width="0" style="444" hidden="1" customWidth="1"/>
    <col min="9487" max="9487" width="18.7109375" style="444" customWidth="1"/>
    <col min="9488" max="9489" width="0" style="444" hidden="1" customWidth="1"/>
    <col min="9490" max="9490" width="11.7109375" style="444" customWidth="1"/>
    <col min="9491" max="9491" width="6.42578125" style="444" bestFit="1" customWidth="1"/>
    <col min="9492" max="9492" width="11.7109375" style="444" customWidth="1"/>
    <col min="9493" max="9493" width="0" style="444" hidden="1" customWidth="1"/>
    <col min="9494" max="9494" width="3.7109375" style="444" customWidth="1"/>
    <col min="9495" max="9495" width="11.140625" style="444" bestFit="1" customWidth="1"/>
    <col min="9496" max="9728" width="10.5703125" style="444"/>
    <col min="9729" max="9736" width="0" style="444" hidden="1" customWidth="1"/>
    <col min="9737" max="9739" width="3.7109375" style="444" customWidth="1"/>
    <col min="9740" max="9740" width="12.7109375" style="444" customWidth="1"/>
    <col min="9741" max="9741" width="51.140625" style="444" customWidth="1"/>
    <col min="9742" max="9742" width="0" style="444" hidden="1" customWidth="1"/>
    <col min="9743" max="9743" width="18.7109375" style="444" customWidth="1"/>
    <col min="9744" max="9745" width="0" style="444" hidden="1" customWidth="1"/>
    <col min="9746" max="9746" width="11.7109375" style="444" customWidth="1"/>
    <col min="9747" max="9747" width="6.42578125" style="444" bestFit="1" customWidth="1"/>
    <col min="9748" max="9748" width="11.7109375" style="444" customWidth="1"/>
    <col min="9749" max="9749" width="0" style="444" hidden="1" customWidth="1"/>
    <col min="9750" max="9750" width="3.7109375" style="444" customWidth="1"/>
    <col min="9751" max="9751" width="11.140625" style="444" bestFit="1" customWidth="1"/>
    <col min="9752" max="9984" width="10.5703125" style="444"/>
    <col min="9985" max="9992" width="0" style="444" hidden="1" customWidth="1"/>
    <col min="9993" max="9995" width="3.7109375" style="444" customWidth="1"/>
    <col min="9996" max="9996" width="12.7109375" style="444" customWidth="1"/>
    <col min="9997" max="9997" width="51.140625" style="444" customWidth="1"/>
    <col min="9998" max="9998" width="0" style="444" hidden="1" customWidth="1"/>
    <col min="9999" max="9999" width="18.7109375" style="444" customWidth="1"/>
    <col min="10000" max="10001" width="0" style="444" hidden="1" customWidth="1"/>
    <col min="10002" max="10002" width="11.7109375" style="444" customWidth="1"/>
    <col min="10003" max="10003" width="6.42578125" style="444" bestFit="1" customWidth="1"/>
    <col min="10004" max="10004" width="11.7109375" style="444" customWidth="1"/>
    <col min="10005" max="10005" width="0" style="444" hidden="1" customWidth="1"/>
    <col min="10006" max="10006" width="3.7109375" style="444" customWidth="1"/>
    <col min="10007" max="10007" width="11.140625" style="444" bestFit="1" customWidth="1"/>
    <col min="10008" max="10240" width="10.5703125" style="444"/>
    <col min="10241" max="10248" width="0" style="444" hidden="1" customWidth="1"/>
    <col min="10249" max="10251" width="3.7109375" style="444" customWidth="1"/>
    <col min="10252" max="10252" width="12.7109375" style="444" customWidth="1"/>
    <col min="10253" max="10253" width="51.140625" style="444" customWidth="1"/>
    <col min="10254" max="10254" width="0" style="444" hidden="1" customWidth="1"/>
    <col min="10255" max="10255" width="18.7109375" style="444" customWidth="1"/>
    <col min="10256" max="10257" width="0" style="444" hidden="1" customWidth="1"/>
    <col min="10258" max="10258" width="11.7109375" style="444" customWidth="1"/>
    <col min="10259" max="10259" width="6.42578125" style="444" bestFit="1" customWidth="1"/>
    <col min="10260" max="10260" width="11.7109375" style="444" customWidth="1"/>
    <col min="10261" max="10261" width="0" style="444" hidden="1" customWidth="1"/>
    <col min="10262" max="10262" width="3.7109375" style="444" customWidth="1"/>
    <col min="10263" max="10263" width="11.140625" style="444" bestFit="1" customWidth="1"/>
    <col min="10264" max="10496" width="10.5703125" style="444"/>
    <col min="10497" max="10504" width="0" style="444" hidden="1" customWidth="1"/>
    <col min="10505" max="10507" width="3.7109375" style="444" customWidth="1"/>
    <col min="10508" max="10508" width="12.7109375" style="444" customWidth="1"/>
    <col min="10509" max="10509" width="51.140625" style="444" customWidth="1"/>
    <col min="10510" max="10510" width="0" style="444" hidden="1" customWidth="1"/>
    <col min="10511" max="10511" width="18.7109375" style="444" customWidth="1"/>
    <col min="10512" max="10513" width="0" style="444" hidden="1" customWidth="1"/>
    <col min="10514" max="10514" width="11.7109375" style="444" customWidth="1"/>
    <col min="10515" max="10515" width="6.42578125" style="444" bestFit="1" customWidth="1"/>
    <col min="10516" max="10516" width="11.7109375" style="444" customWidth="1"/>
    <col min="10517" max="10517" width="0" style="444" hidden="1" customWidth="1"/>
    <col min="10518" max="10518" width="3.7109375" style="444" customWidth="1"/>
    <col min="10519" max="10519" width="11.140625" style="444" bestFit="1" customWidth="1"/>
    <col min="10520" max="10752" width="10.5703125" style="444"/>
    <col min="10753" max="10760" width="0" style="444" hidden="1" customWidth="1"/>
    <col min="10761" max="10763" width="3.7109375" style="444" customWidth="1"/>
    <col min="10764" max="10764" width="12.7109375" style="444" customWidth="1"/>
    <col min="10765" max="10765" width="51.140625" style="444" customWidth="1"/>
    <col min="10766" max="10766" width="0" style="444" hidden="1" customWidth="1"/>
    <col min="10767" max="10767" width="18.7109375" style="444" customWidth="1"/>
    <col min="10768" max="10769" width="0" style="444" hidden="1" customWidth="1"/>
    <col min="10770" max="10770" width="11.7109375" style="444" customWidth="1"/>
    <col min="10771" max="10771" width="6.42578125" style="444" bestFit="1" customWidth="1"/>
    <col min="10772" max="10772" width="11.7109375" style="444" customWidth="1"/>
    <col min="10773" max="10773" width="0" style="444" hidden="1" customWidth="1"/>
    <col min="10774" max="10774" width="3.7109375" style="444" customWidth="1"/>
    <col min="10775" max="10775" width="11.140625" style="444" bestFit="1" customWidth="1"/>
    <col min="10776" max="11008" width="10.5703125" style="444"/>
    <col min="11009" max="11016" width="0" style="444" hidden="1" customWidth="1"/>
    <col min="11017" max="11019" width="3.7109375" style="444" customWidth="1"/>
    <col min="11020" max="11020" width="12.7109375" style="444" customWidth="1"/>
    <col min="11021" max="11021" width="51.140625" style="444" customWidth="1"/>
    <col min="11022" max="11022" width="0" style="444" hidden="1" customWidth="1"/>
    <col min="11023" max="11023" width="18.7109375" style="444" customWidth="1"/>
    <col min="11024" max="11025" width="0" style="444" hidden="1" customWidth="1"/>
    <col min="11026" max="11026" width="11.7109375" style="444" customWidth="1"/>
    <col min="11027" max="11027" width="6.42578125" style="444" bestFit="1" customWidth="1"/>
    <col min="11028" max="11028" width="11.7109375" style="444" customWidth="1"/>
    <col min="11029" max="11029" width="0" style="444" hidden="1" customWidth="1"/>
    <col min="11030" max="11030" width="3.7109375" style="444" customWidth="1"/>
    <col min="11031" max="11031" width="11.140625" style="444" bestFit="1" customWidth="1"/>
    <col min="11032" max="11264" width="10.5703125" style="444"/>
    <col min="11265" max="11272" width="0" style="444" hidden="1" customWidth="1"/>
    <col min="11273" max="11275" width="3.7109375" style="444" customWidth="1"/>
    <col min="11276" max="11276" width="12.7109375" style="444" customWidth="1"/>
    <col min="11277" max="11277" width="51.140625" style="444" customWidth="1"/>
    <col min="11278" max="11278" width="0" style="444" hidden="1" customWidth="1"/>
    <col min="11279" max="11279" width="18.7109375" style="444" customWidth="1"/>
    <col min="11280" max="11281" width="0" style="444" hidden="1" customWidth="1"/>
    <col min="11282" max="11282" width="11.7109375" style="444" customWidth="1"/>
    <col min="11283" max="11283" width="6.42578125" style="444" bestFit="1" customWidth="1"/>
    <col min="11284" max="11284" width="11.7109375" style="444" customWidth="1"/>
    <col min="11285" max="11285" width="0" style="444" hidden="1" customWidth="1"/>
    <col min="11286" max="11286" width="3.7109375" style="444" customWidth="1"/>
    <col min="11287" max="11287" width="11.140625" style="444" bestFit="1" customWidth="1"/>
    <col min="11288" max="11520" width="10.5703125" style="444"/>
    <col min="11521" max="11528" width="0" style="444" hidden="1" customWidth="1"/>
    <col min="11529" max="11531" width="3.7109375" style="444" customWidth="1"/>
    <col min="11532" max="11532" width="12.7109375" style="444" customWidth="1"/>
    <col min="11533" max="11533" width="51.140625" style="444" customWidth="1"/>
    <col min="11534" max="11534" width="0" style="444" hidden="1" customWidth="1"/>
    <col min="11535" max="11535" width="18.7109375" style="444" customWidth="1"/>
    <col min="11536" max="11537" width="0" style="444" hidden="1" customWidth="1"/>
    <col min="11538" max="11538" width="11.7109375" style="444" customWidth="1"/>
    <col min="11539" max="11539" width="6.42578125" style="444" bestFit="1" customWidth="1"/>
    <col min="11540" max="11540" width="11.7109375" style="444" customWidth="1"/>
    <col min="11541" max="11541" width="0" style="444" hidden="1" customWidth="1"/>
    <col min="11542" max="11542" width="3.7109375" style="444" customWidth="1"/>
    <col min="11543" max="11543" width="11.140625" style="444" bestFit="1" customWidth="1"/>
    <col min="11544" max="11776" width="10.5703125" style="444"/>
    <col min="11777" max="11784" width="0" style="444" hidden="1" customWidth="1"/>
    <col min="11785" max="11787" width="3.7109375" style="444" customWidth="1"/>
    <col min="11788" max="11788" width="12.7109375" style="444" customWidth="1"/>
    <col min="11789" max="11789" width="51.140625" style="444" customWidth="1"/>
    <col min="11790" max="11790" width="0" style="444" hidden="1" customWidth="1"/>
    <col min="11791" max="11791" width="18.7109375" style="444" customWidth="1"/>
    <col min="11792" max="11793" width="0" style="444" hidden="1" customWidth="1"/>
    <col min="11794" max="11794" width="11.7109375" style="444" customWidth="1"/>
    <col min="11795" max="11795" width="6.42578125" style="444" bestFit="1" customWidth="1"/>
    <col min="11796" max="11796" width="11.7109375" style="444" customWidth="1"/>
    <col min="11797" max="11797" width="0" style="444" hidden="1" customWidth="1"/>
    <col min="11798" max="11798" width="3.7109375" style="444" customWidth="1"/>
    <col min="11799" max="11799" width="11.140625" style="444" bestFit="1" customWidth="1"/>
    <col min="11800" max="12032" width="10.5703125" style="444"/>
    <col min="12033" max="12040" width="0" style="444" hidden="1" customWidth="1"/>
    <col min="12041" max="12043" width="3.7109375" style="444" customWidth="1"/>
    <col min="12044" max="12044" width="12.7109375" style="444" customWidth="1"/>
    <col min="12045" max="12045" width="51.140625" style="444" customWidth="1"/>
    <col min="12046" max="12046" width="0" style="444" hidden="1" customWidth="1"/>
    <col min="12047" max="12047" width="18.7109375" style="444" customWidth="1"/>
    <col min="12048" max="12049" width="0" style="444" hidden="1" customWidth="1"/>
    <col min="12050" max="12050" width="11.7109375" style="444" customWidth="1"/>
    <col min="12051" max="12051" width="6.42578125" style="444" bestFit="1" customWidth="1"/>
    <col min="12052" max="12052" width="11.7109375" style="444" customWidth="1"/>
    <col min="12053" max="12053" width="0" style="444" hidden="1" customWidth="1"/>
    <col min="12054" max="12054" width="3.7109375" style="444" customWidth="1"/>
    <col min="12055" max="12055" width="11.140625" style="444" bestFit="1" customWidth="1"/>
    <col min="12056" max="12288" width="10.5703125" style="444"/>
    <col min="12289" max="12296" width="0" style="444" hidden="1" customWidth="1"/>
    <col min="12297" max="12299" width="3.7109375" style="444" customWidth="1"/>
    <col min="12300" max="12300" width="12.7109375" style="444" customWidth="1"/>
    <col min="12301" max="12301" width="51.140625" style="444" customWidth="1"/>
    <col min="12302" max="12302" width="0" style="444" hidden="1" customWidth="1"/>
    <col min="12303" max="12303" width="18.7109375" style="444" customWidth="1"/>
    <col min="12304" max="12305" width="0" style="444" hidden="1" customWidth="1"/>
    <col min="12306" max="12306" width="11.7109375" style="444" customWidth="1"/>
    <col min="12307" max="12307" width="6.42578125" style="444" bestFit="1" customWidth="1"/>
    <col min="12308" max="12308" width="11.7109375" style="444" customWidth="1"/>
    <col min="12309" max="12309" width="0" style="444" hidden="1" customWidth="1"/>
    <col min="12310" max="12310" width="3.7109375" style="444" customWidth="1"/>
    <col min="12311" max="12311" width="11.140625" style="444" bestFit="1" customWidth="1"/>
    <col min="12312" max="12544" width="10.5703125" style="444"/>
    <col min="12545" max="12552" width="0" style="444" hidden="1" customWidth="1"/>
    <col min="12553" max="12555" width="3.7109375" style="444" customWidth="1"/>
    <col min="12556" max="12556" width="12.7109375" style="444" customWidth="1"/>
    <col min="12557" max="12557" width="51.140625" style="444" customWidth="1"/>
    <col min="12558" max="12558" width="0" style="444" hidden="1" customWidth="1"/>
    <col min="12559" max="12559" width="18.7109375" style="444" customWidth="1"/>
    <col min="12560" max="12561" width="0" style="444" hidden="1" customWidth="1"/>
    <col min="12562" max="12562" width="11.7109375" style="444" customWidth="1"/>
    <col min="12563" max="12563" width="6.42578125" style="444" bestFit="1" customWidth="1"/>
    <col min="12564" max="12564" width="11.7109375" style="444" customWidth="1"/>
    <col min="12565" max="12565" width="0" style="444" hidden="1" customWidth="1"/>
    <col min="12566" max="12566" width="3.7109375" style="444" customWidth="1"/>
    <col min="12567" max="12567" width="11.140625" style="444" bestFit="1" customWidth="1"/>
    <col min="12568" max="12800" width="10.5703125" style="444"/>
    <col min="12801" max="12808" width="0" style="444" hidden="1" customWidth="1"/>
    <col min="12809" max="12811" width="3.7109375" style="444" customWidth="1"/>
    <col min="12812" max="12812" width="12.7109375" style="444" customWidth="1"/>
    <col min="12813" max="12813" width="51.140625" style="444" customWidth="1"/>
    <col min="12814" max="12814" width="0" style="444" hidden="1" customWidth="1"/>
    <col min="12815" max="12815" width="18.7109375" style="444" customWidth="1"/>
    <col min="12816" max="12817" width="0" style="444" hidden="1" customWidth="1"/>
    <col min="12818" max="12818" width="11.7109375" style="444" customWidth="1"/>
    <col min="12819" max="12819" width="6.42578125" style="444" bestFit="1" customWidth="1"/>
    <col min="12820" max="12820" width="11.7109375" style="444" customWidth="1"/>
    <col min="12821" max="12821" width="0" style="444" hidden="1" customWidth="1"/>
    <col min="12822" max="12822" width="3.7109375" style="444" customWidth="1"/>
    <col min="12823" max="12823" width="11.140625" style="444" bestFit="1" customWidth="1"/>
    <col min="12824" max="13056" width="10.5703125" style="444"/>
    <col min="13057" max="13064" width="0" style="444" hidden="1" customWidth="1"/>
    <col min="13065" max="13067" width="3.7109375" style="444" customWidth="1"/>
    <col min="13068" max="13068" width="12.7109375" style="444" customWidth="1"/>
    <col min="13069" max="13069" width="51.140625" style="444" customWidth="1"/>
    <col min="13070" max="13070" width="0" style="444" hidden="1" customWidth="1"/>
    <col min="13071" max="13071" width="18.7109375" style="444" customWidth="1"/>
    <col min="13072" max="13073" width="0" style="444" hidden="1" customWidth="1"/>
    <col min="13074" max="13074" width="11.7109375" style="444" customWidth="1"/>
    <col min="13075" max="13075" width="6.42578125" style="444" bestFit="1" customWidth="1"/>
    <col min="13076" max="13076" width="11.7109375" style="444" customWidth="1"/>
    <col min="13077" max="13077" width="0" style="444" hidden="1" customWidth="1"/>
    <col min="13078" max="13078" width="3.7109375" style="444" customWidth="1"/>
    <col min="13079" max="13079" width="11.140625" style="444" bestFit="1" customWidth="1"/>
    <col min="13080" max="13312" width="10.5703125" style="444"/>
    <col min="13313" max="13320" width="0" style="444" hidden="1" customWidth="1"/>
    <col min="13321" max="13323" width="3.7109375" style="444" customWidth="1"/>
    <col min="13324" max="13324" width="12.7109375" style="444" customWidth="1"/>
    <col min="13325" max="13325" width="51.140625" style="444" customWidth="1"/>
    <col min="13326" max="13326" width="0" style="444" hidden="1" customWidth="1"/>
    <col min="13327" max="13327" width="18.7109375" style="444" customWidth="1"/>
    <col min="13328" max="13329" width="0" style="444" hidden="1" customWidth="1"/>
    <col min="13330" max="13330" width="11.7109375" style="444" customWidth="1"/>
    <col min="13331" max="13331" width="6.42578125" style="444" bestFit="1" customWidth="1"/>
    <col min="13332" max="13332" width="11.7109375" style="444" customWidth="1"/>
    <col min="13333" max="13333" width="0" style="444" hidden="1" customWidth="1"/>
    <col min="13334" max="13334" width="3.7109375" style="444" customWidth="1"/>
    <col min="13335" max="13335" width="11.140625" style="444" bestFit="1" customWidth="1"/>
    <col min="13336" max="13568" width="10.5703125" style="444"/>
    <col min="13569" max="13576" width="0" style="444" hidden="1" customWidth="1"/>
    <col min="13577" max="13579" width="3.7109375" style="444" customWidth="1"/>
    <col min="13580" max="13580" width="12.7109375" style="444" customWidth="1"/>
    <col min="13581" max="13581" width="51.140625" style="444" customWidth="1"/>
    <col min="13582" max="13582" width="0" style="444" hidden="1" customWidth="1"/>
    <col min="13583" max="13583" width="18.7109375" style="444" customWidth="1"/>
    <col min="13584" max="13585" width="0" style="444" hidden="1" customWidth="1"/>
    <col min="13586" max="13586" width="11.7109375" style="444" customWidth="1"/>
    <col min="13587" max="13587" width="6.42578125" style="444" bestFit="1" customWidth="1"/>
    <col min="13588" max="13588" width="11.7109375" style="444" customWidth="1"/>
    <col min="13589" max="13589" width="0" style="444" hidden="1" customWidth="1"/>
    <col min="13590" max="13590" width="3.7109375" style="444" customWidth="1"/>
    <col min="13591" max="13591" width="11.140625" style="444" bestFit="1" customWidth="1"/>
    <col min="13592" max="13824" width="10.5703125" style="444"/>
    <col min="13825" max="13832" width="0" style="444" hidden="1" customWidth="1"/>
    <col min="13833" max="13835" width="3.7109375" style="444" customWidth="1"/>
    <col min="13836" max="13836" width="12.7109375" style="444" customWidth="1"/>
    <col min="13837" max="13837" width="51.140625" style="444" customWidth="1"/>
    <col min="13838" max="13838" width="0" style="444" hidden="1" customWidth="1"/>
    <col min="13839" max="13839" width="18.7109375" style="444" customWidth="1"/>
    <col min="13840" max="13841" width="0" style="444" hidden="1" customWidth="1"/>
    <col min="13842" max="13842" width="11.7109375" style="444" customWidth="1"/>
    <col min="13843" max="13843" width="6.42578125" style="444" bestFit="1" customWidth="1"/>
    <col min="13844" max="13844" width="11.7109375" style="444" customWidth="1"/>
    <col min="13845" max="13845" width="0" style="444" hidden="1" customWidth="1"/>
    <col min="13846" max="13846" width="3.7109375" style="444" customWidth="1"/>
    <col min="13847" max="13847" width="11.140625" style="444" bestFit="1" customWidth="1"/>
    <col min="13848" max="14080" width="10.5703125" style="444"/>
    <col min="14081" max="14088" width="0" style="444" hidden="1" customWidth="1"/>
    <col min="14089" max="14091" width="3.7109375" style="444" customWidth="1"/>
    <col min="14092" max="14092" width="12.7109375" style="444" customWidth="1"/>
    <col min="14093" max="14093" width="51.140625" style="444" customWidth="1"/>
    <col min="14094" max="14094" width="0" style="444" hidden="1" customWidth="1"/>
    <col min="14095" max="14095" width="18.7109375" style="444" customWidth="1"/>
    <col min="14096" max="14097" width="0" style="444" hidden="1" customWidth="1"/>
    <col min="14098" max="14098" width="11.7109375" style="444" customWidth="1"/>
    <col min="14099" max="14099" width="6.42578125" style="444" bestFit="1" customWidth="1"/>
    <col min="14100" max="14100" width="11.7109375" style="444" customWidth="1"/>
    <col min="14101" max="14101" width="0" style="444" hidden="1" customWidth="1"/>
    <col min="14102" max="14102" width="3.7109375" style="444" customWidth="1"/>
    <col min="14103" max="14103" width="11.140625" style="444" bestFit="1" customWidth="1"/>
    <col min="14104" max="14336" width="10.5703125" style="444"/>
    <col min="14337" max="14344" width="0" style="444" hidden="1" customWidth="1"/>
    <col min="14345" max="14347" width="3.7109375" style="444" customWidth="1"/>
    <col min="14348" max="14348" width="12.7109375" style="444" customWidth="1"/>
    <col min="14349" max="14349" width="51.140625" style="444" customWidth="1"/>
    <col min="14350" max="14350" width="0" style="444" hidden="1" customWidth="1"/>
    <col min="14351" max="14351" width="18.7109375" style="444" customWidth="1"/>
    <col min="14352" max="14353" width="0" style="444" hidden="1" customWidth="1"/>
    <col min="14354" max="14354" width="11.7109375" style="444" customWidth="1"/>
    <col min="14355" max="14355" width="6.42578125" style="444" bestFit="1" customWidth="1"/>
    <col min="14356" max="14356" width="11.7109375" style="444" customWidth="1"/>
    <col min="14357" max="14357" width="0" style="444" hidden="1" customWidth="1"/>
    <col min="14358" max="14358" width="3.7109375" style="444" customWidth="1"/>
    <col min="14359" max="14359" width="11.140625" style="444" bestFit="1" customWidth="1"/>
    <col min="14360" max="14592" width="10.5703125" style="444"/>
    <col min="14593" max="14600" width="0" style="444" hidden="1" customWidth="1"/>
    <col min="14601" max="14603" width="3.7109375" style="444" customWidth="1"/>
    <col min="14604" max="14604" width="12.7109375" style="444" customWidth="1"/>
    <col min="14605" max="14605" width="51.140625" style="444" customWidth="1"/>
    <col min="14606" max="14606" width="0" style="444" hidden="1" customWidth="1"/>
    <col min="14607" max="14607" width="18.7109375" style="444" customWidth="1"/>
    <col min="14608" max="14609" width="0" style="444" hidden="1" customWidth="1"/>
    <col min="14610" max="14610" width="11.7109375" style="444" customWidth="1"/>
    <col min="14611" max="14611" width="6.42578125" style="444" bestFit="1" customWidth="1"/>
    <col min="14612" max="14612" width="11.7109375" style="444" customWidth="1"/>
    <col min="14613" max="14613" width="0" style="444" hidden="1" customWidth="1"/>
    <col min="14614" max="14614" width="3.7109375" style="444" customWidth="1"/>
    <col min="14615" max="14615" width="11.140625" style="444" bestFit="1" customWidth="1"/>
    <col min="14616" max="14848" width="10.5703125" style="444"/>
    <col min="14849" max="14856" width="0" style="444" hidden="1" customWidth="1"/>
    <col min="14857" max="14859" width="3.7109375" style="444" customWidth="1"/>
    <col min="14860" max="14860" width="12.7109375" style="444" customWidth="1"/>
    <col min="14861" max="14861" width="51.140625" style="444" customWidth="1"/>
    <col min="14862" max="14862" width="0" style="444" hidden="1" customWidth="1"/>
    <col min="14863" max="14863" width="18.7109375" style="444" customWidth="1"/>
    <col min="14864" max="14865" width="0" style="444" hidden="1" customWidth="1"/>
    <col min="14866" max="14866" width="11.7109375" style="444" customWidth="1"/>
    <col min="14867" max="14867" width="6.42578125" style="444" bestFit="1" customWidth="1"/>
    <col min="14868" max="14868" width="11.7109375" style="444" customWidth="1"/>
    <col min="14869" max="14869" width="0" style="444" hidden="1" customWidth="1"/>
    <col min="14870" max="14870" width="3.7109375" style="444" customWidth="1"/>
    <col min="14871" max="14871" width="11.140625" style="444" bestFit="1" customWidth="1"/>
    <col min="14872" max="15104" width="10.5703125" style="444"/>
    <col min="15105" max="15112" width="0" style="444" hidden="1" customWidth="1"/>
    <col min="15113" max="15115" width="3.7109375" style="444" customWidth="1"/>
    <col min="15116" max="15116" width="12.7109375" style="444" customWidth="1"/>
    <col min="15117" max="15117" width="51.140625" style="444" customWidth="1"/>
    <col min="15118" max="15118" width="0" style="444" hidden="1" customWidth="1"/>
    <col min="15119" max="15119" width="18.7109375" style="444" customWidth="1"/>
    <col min="15120" max="15121" width="0" style="444" hidden="1" customWidth="1"/>
    <col min="15122" max="15122" width="11.7109375" style="444" customWidth="1"/>
    <col min="15123" max="15123" width="6.42578125" style="444" bestFit="1" customWidth="1"/>
    <col min="15124" max="15124" width="11.7109375" style="444" customWidth="1"/>
    <col min="15125" max="15125" width="0" style="444" hidden="1" customWidth="1"/>
    <col min="15126" max="15126" width="3.7109375" style="444" customWidth="1"/>
    <col min="15127" max="15127" width="11.140625" style="444" bestFit="1" customWidth="1"/>
    <col min="15128" max="15360" width="10.5703125" style="444"/>
    <col min="15361" max="15368" width="0" style="444" hidden="1" customWidth="1"/>
    <col min="15369" max="15371" width="3.7109375" style="444" customWidth="1"/>
    <col min="15372" max="15372" width="12.7109375" style="444" customWidth="1"/>
    <col min="15373" max="15373" width="51.140625" style="444" customWidth="1"/>
    <col min="15374" max="15374" width="0" style="444" hidden="1" customWidth="1"/>
    <col min="15375" max="15375" width="18.7109375" style="444" customWidth="1"/>
    <col min="15376" max="15377" width="0" style="444" hidden="1" customWidth="1"/>
    <col min="15378" max="15378" width="11.7109375" style="444" customWidth="1"/>
    <col min="15379" max="15379" width="6.42578125" style="444" bestFit="1" customWidth="1"/>
    <col min="15380" max="15380" width="11.7109375" style="444" customWidth="1"/>
    <col min="15381" max="15381" width="0" style="444" hidden="1" customWidth="1"/>
    <col min="15382" max="15382" width="3.7109375" style="444" customWidth="1"/>
    <col min="15383" max="15383" width="11.140625" style="444" bestFit="1" customWidth="1"/>
    <col min="15384" max="15616" width="10.5703125" style="444"/>
    <col min="15617" max="15624" width="0" style="444" hidden="1" customWidth="1"/>
    <col min="15625" max="15627" width="3.7109375" style="444" customWidth="1"/>
    <col min="15628" max="15628" width="12.7109375" style="444" customWidth="1"/>
    <col min="15629" max="15629" width="51.140625" style="444" customWidth="1"/>
    <col min="15630" max="15630" width="0" style="444" hidden="1" customWidth="1"/>
    <col min="15631" max="15631" width="18.7109375" style="444" customWidth="1"/>
    <col min="15632" max="15633" width="0" style="444" hidden="1" customWidth="1"/>
    <col min="15634" max="15634" width="11.7109375" style="444" customWidth="1"/>
    <col min="15635" max="15635" width="6.42578125" style="444" bestFit="1" customWidth="1"/>
    <col min="15636" max="15636" width="11.7109375" style="444" customWidth="1"/>
    <col min="15637" max="15637" width="0" style="444" hidden="1" customWidth="1"/>
    <col min="15638" max="15638" width="3.7109375" style="444" customWidth="1"/>
    <col min="15639" max="15639" width="11.140625" style="444" bestFit="1" customWidth="1"/>
    <col min="15640" max="15872" width="10.5703125" style="444"/>
    <col min="15873" max="15880" width="0" style="444" hidden="1" customWidth="1"/>
    <col min="15881" max="15883" width="3.7109375" style="444" customWidth="1"/>
    <col min="15884" max="15884" width="12.7109375" style="444" customWidth="1"/>
    <col min="15885" max="15885" width="51.140625" style="444" customWidth="1"/>
    <col min="15886" max="15886" width="0" style="444" hidden="1" customWidth="1"/>
    <col min="15887" max="15887" width="18.7109375" style="444" customWidth="1"/>
    <col min="15888" max="15889" width="0" style="444" hidden="1" customWidth="1"/>
    <col min="15890" max="15890" width="11.7109375" style="444" customWidth="1"/>
    <col min="15891" max="15891" width="6.42578125" style="444" bestFit="1" customWidth="1"/>
    <col min="15892" max="15892" width="11.7109375" style="444" customWidth="1"/>
    <col min="15893" max="15893" width="0" style="444" hidden="1" customWidth="1"/>
    <col min="15894" max="15894" width="3.7109375" style="444" customWidth="1"/>
    <col min="15895" max="15895" width="11.140625" style="444" bestFit="1" customWidth="1"/>
    <col min="15896" max="16128" width="10.5703125" style="444"/>
    <col min="16129" max="16136" width="0" style="444" hidden="1" customWidth="1"/>
    <col min="16137" max="16139" width="3.7109375" style="444" customWidth="1"/>
    <col min="16140" max="16140" width="12.7109375" style="444" customWidth="1"/>
    <col min="16141" max="16141" width="51.140625" style="444" customWidth="1"/>
    <col min="16142" max="16142" width="0" style="444" hidden="1" customWidth="1"/>
    <col min="16143" max="16143" width="18.7109375" style="444" customWidth="1"/>
    <col min="16144" max="16145" width="0" style="444" hidden="1" customWidth="1"/>
    <col min="16146" max="16146" width="11.7109375" style="444" customWidth="1"/>
    <col min="16147" max="16147" width="6.42578125" style="444" bestFit="1" customWidth="1"/>
    <col min="16148" max="16148" width="11.7109375" style="444" customWidth="1"/>
    <col min="16149" max="16149" width="0" style="444" hidden="1" customWidth="1"/>
    <col min="16150" max="16150" width="3.7109375" style="444" customWidth="1"/>
    <col min="16151" max="16151" width="11.140625" style="444" bestFit="1" customWidth="1"/>
    <col min="16152" max="16384" width="10.5703125" style="444"/>
  </cols>
  <sheetData>
    <row r="1" spans="1:33" hidden="1"/>
    <row r="2" spans="1:33" hidden="1"/>
    <row r="3" spans="1:33" hidden="1"/>
    <row r="4" spans="1:33" ht="3" customHeight="1">
      <c r="J4" s="449"/>
      <c r="K4" s="449"/>
      <c r="L4" s="445"/>
      <c r="M4" s="445"/>
      <c r="N4" s="445"/>
      <c r="O4" s="452"/>
      <c r="P4" s="452"/>
      <c r="Q4" s="452"/>
      <c r="R4" s="452"/>
      <c r="S4" s="452"/>
      <c r="T4" s="452"/>
      <c r="U4" s="445"/>
    </row>
    <row r="5" spans="1:33" ht="26.1" customHeight="1">
      <c r="J5" s="449"/>
      <c r="K5" s="449"/>
      <c r="L5" s="1300" t="s">
        <v>720</v>
      </c>
      <c r="M5" s="1300"/>
      <c r="N5" s="1300"/>
      <c r="O5" s="1300"/>
      <c r="P5" s="1300"/>
      <c r="Q5" s="1300"/>
      <c r="R5" s="1300"/>
      <c r="S5" s="1300"/>
      <c r="T5" s="1300"/>
      <c r="U5" s="465"/>
    </row>
    <row r="6" spans="1:33" ht="3" customHeight="1">
      <c r="J6" s="449"/>
      <c r="K6" s="449"/>
      <c r="L6" s="445"/>
      <c r="M6" s="445"/>
      <c r="N6" s="445"/>
      <c r="O6" s="448"/>
      <c r="P6" s="448"/>
      <c r="Q6" s="448"/>
      <c r="R6" s="448"/>
      <c r="S6" s="448"/>
      <c r="T6" s="448"/>
      <c r="U6" s="445"/>
    </row>
    <row r="7" spans="1:33"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33" s="459" customFormat="1" ht="18.75">
      <c r="A8" s="479"/>
      <c r="B8" s="479"/>
      <c r="C8" s="479"/>
      <c r="D8" s="479"/>
      <c r="E8" s="479"/>
      <c r="F8" s="479"/>
      <c r="G8" s="479"/>
      <c r="H8" s="479"/>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549"/>
      <c r="V8" s="549"/>
      <c r="W8" s="487"/>
      <c r="X8" s="473"/>
      <c r="Y8" s="473"/>
      <c r="Z8" s="473"/>
      <c r="AA8" s="473"/>
      <c r="AB8" s="473"/>
      <c r="AC8" s="473"/>
      <c r="AD8" s="473"/>
      <c r="AE8" s="473"/>
      <c r="AF8" s="473"/>
      <c r="AG8" s="473"/>
    </row>
    <row r="9" spans="1:33" s="459" customFormat="1" ht="18.75">
      <c r="A9" s="479"/>
      <c r="B9" s="479"/>
      <c r="C9" s="479"/>
      <c r="D9" s="479"/>
      <c r="E9" s="479"/>
      <c r="F9" s="479"/>
      <c r="G9" s="479"/>
      <c r="H9" s="479"/>
      <c r="L9" s="145"/>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549"/>
      <c r="V9" s="549"/>
      <c r="W9" s="487"/>
      <c r="X9" s="473"/>
      <c r="Y9" s="473"/>
      <c r="Z9" s="473"/>
      <c r="AA9" s="473"/>
      <c r="AB9" s="473"/>
      <c r="AC9" s="473"/>
      <c r="AD9" s="473"/>
      <c r="AE9" s="473"/>
      <c r="AF9" s="473"/>
      <c r="AG9" s="473"/>
    </row>
    <row r="10" spans="1:33"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33" s="459" customFormat="1" ht="11.25" hidden="1">
      <c r="A11" s="479"/>
      <c r="B11" s="479"/>
      <c r="C11" s="479"/>
      <c r="D11" s="479"/>
      <c r="E11" s="479"/>
      <c r="F11" s="479"/>
      <c r="G11" s="479"/>
      <c r="H11" s="479"/>
      <c r="L11" s="145"/>
      <c r="M11" s="145"/>
      <c r="N11" s="456"/>
      <c r="O11" s="466"/>
      <c r="P11" s="466"/>
      <c r="Q11" s="466"/>
      <c r="R11" s="466"/>
      <c r="S11" s="466"/>
      <c r="T11" s="466"/>
      <c r="U11" s="471" t="s">
        <v>371</v>
      </c>
      <c r="X11" s="473"/>
      <c r="Y11" s="473"/>
      <c r="Z11" s="473"/>
      <c r="AA11" s="473"/>
      <c r="AB11" s="473"/>
      <c r="AC11" s="473"/>
      <c r="AD11" s="473"/>
      <c r="AE11" s="473"/>
      <c r="AF11" s="473"/>
      <c r="AG11" s="473"/>
    </row>
    <row r="12" spans="1:33" ht="15" customHeight="1">
      <c r="H12" s="478" t="s">
        <v>92</v>
      </c>
      <c r="J12" s="449"/>
      <c r="K12" s="449"/>
      <c r="L12" s="445"/>
      <c r="M12" s="445"/>
      <c r="N12" s="445"/>
      <c r="O12" s="1328"/>
      <c r="P12" s="1328"/>
      <c r="Q12" s="1328"/>
      <c r="R12" s="1328"/>
      <c r="S12" s="1328"/>
      <c r="T12" s="1328"/>
      <c r="U12" s="1328"/>
    </row>
    <row r="13" spans="1:33">
      <c r="J13" s="449"/>
      <c r="K13" s="449"/>
      <c r="L13" s="1229" t="s">
        <v>445</v>
      </c>
      <c r="M13" s="1229"/>
      <c r="N13" s="1229"/>
      <c r="O13" s="1229"/>
      <c r="P13" s="1229"/>
      <c r="Q13" s="1229"/>
      <c r="R13" s="1229"/>
      <c r="S13" s="1229"/>
      <c r="T13" s="1229"/>
      <c r="U13" s="1229"/>
      <c r="V13" s="1229"/>
      <c r="W13" s="1229" t="s">
        <v>446</v>
      </c>
    </row>
    <row r="14" spans="1:33" ht="14.25" customHeight="1">
      <c r="J14" s="449"/>
      <c r="K14" s="449"/>
      <c r="L14" s="1314" t="s">
        <v>91</v>
      </c>
      <c r="M14" s="1314" t="s">
        <v>603</v>
      </c>
      <c r="N14" s="442"/>
      <c r="O14" s="1315" t="s">
        <v>605</v>
      </c>
      <c r="P14" s="1316"/>
      <c r="Q14" s="1316"/>
      <c r="R14" s="1316"/>
      <c r="S14" s="1316"/>
      <c r="T14" s="1317"/>
      <c r="U14" s="1297" t="s">
        <v>339</v>
      </c>
      <c r="V14" s="1327" t="s">
        <v>274</v>
      </c>
      <c r="W14" s="1229"/>
    </row>
    <row r="15" spans="1:33" ht="14.25" customHeight="1">
      <c r="J15" s="449"/>
      <c r="K15" s="449"/>
      <c r="L15" s="1314"/>
      <c r="M15" s="1314"/>
      <c r="N15" s="441"/>
      <c r="O15" s="1320" t="s">
        <v>604</v>
      </c>
      <c r="P15" s="622"/>
      <c r="Q15" s="622"/>
      <c r="R15" s="1295" t="s">
        <v>616</v>
      </c>
      <c r="S15" s="1295"/>
      <c r="T15" s="1296"/>
      <c r="U15" s="1298"/>
      <c r="V15" s="1327"/>
      <c r="W15" s="1229"/>
    </row>
    <row r="16" spans="1:33" ht="30.75" customHeight="1">
      <c r="J16" s="449"/>
      <c r="K16" s="449"/>
      <c r="L16" s="1314"/>
      <c r="M16" s="1314"/>
      <c r="N16" s="440"/>
      <c r="O16" s="1321"/>
      <c r="P16" s="620"/>
      <c r="Q16" s="621"/>
      <c r="R16" s="504" t="s">
        <v>273</v>
      </c>
      <c r="S16" s="1309" t="s">
        <v>272</v>
      </c>
      <c r="T16" s="1310"/>
      <c r="U16" s="1299"/>
      <c r="V16" s="1327"/>
      <c r="W16" s="1229"/>
    </row>
    <row r="17" spans="1:33">
      <c r="J17" s="449"/>
      <c r="K17" s="457">
        <v>1</v>
      </c>
      <c r="L17" s="604" t="s">
        <v>92</v>
      </c>
      <c r="M17" s="604" t="s">
        <v>48</v>
      </c>
      <c r="N17" s="477" t="s">
        <v>48</v>
      </c>
      <c r="O17" s="605">
        <f ca="1">OFFSET(O17,0,-1)+1</f>
        <v>3</v>
      </c>
      <c r="P17" s="606">
        <f ca="1">OFFSET(P17,0,-1)</f>
        <v>3</v>
      </c>
      <c r="Q17" s="606">
        <f ca="1">OFFSET(Q17,0,-1)</f>
        <v>3</v>
      </c>
      <c r="R17" s="605">
        <f ca="1">OFFSET(R17,0,-1)+1</f>
        <v>4</v>
      </c>
      <c r="S17" s="1330">
        <f ca="1">OFFSET(S17,0,-1)+1</f>
        <v>5</v>
      </c>
      <c r="T17" s="1330"/>
      <c r="U17" s="605">
        <f ca="1">OFFSET(U17,0,-2)+1</f>
        <v>6</v>
      </c>
      <c r="V17" s="606">
        <f ca="1">OFFSET(V17,0,-1)</f>
        <v>6</v>
      </c>
      <c r="W17" s="605">
        <f ca="1">OFFSET(W17,0,-1)+1</f>
        <v>7</v>
      </c>
    </row>
    <row r="18" spans="1:33" ht="22.5">
      <c r="A18" s="1285">
        <v>1</v>
      </c>
      <c r="B18" s="847"/>
      <c r="C18" s="847"/>
      <c r="D18" s="847"/>
      <c r="E18" s="848"/>
      <c r="F18" s="849"/>
      <c r="G18" s="849"/>
      <c r="H18" s="849"/>
      <c r="I18" s="850"/>
      <c r="J18" s="845"/>
      <c r="K18" s="852"/>
      <c r="L18" s="560">
        <f>mergeValue(A18)</f>
        <v>1</v>
      </c>
      <c r="M18" s="608" t="s">
        <v>19</v>
      </c>
      <c r="N18" s="547"/>
      <c r="O18" s="1329"/>
      <c r="P18" s="1329"/>
      <c r="Q18" s="1329"/>
      <c r="R18" s="1329"/>
      <c r="S18" s="1329"/>
      <c r="T18" s="1329"/>
      <c r="U18" s="1329"/>
      <c r="V18" s="1329"/>
      <c r="W18" s="1127" t="s">
        <v>721</v>
      </c>
    </row>
    <row r="19" spans="1:33" ht="22.5">
      <c r="A19" s="1285"/>
      <c r="B19" s="1285">
        <v>1</v>
      </c>
      <c r="C19" s="847"/>
      <c r="D19" s="847"/>
      <c r="E19" s="849"/>
      <c r="F19" s="849"/>
      <c r="G19" s="849"/>
      <c r="H19" s="849"/>
      <c r="I19" s="844"/>
      <c r="J19" s="843"/>
      <c r="K19" s="846"/>
      <c r="L19" s="560" t="str">
        <f>mergeValue(A19) &amp;"."&amp; mergeValue(B19)</f>
        <v>1.1</v>
      </c>
      <c r="M19" s="514" t="s">
        <v>15</v>
      </c>
      <c r="N19" s="547"/>
      <c r="O19" s="1329"/>
      <c r="P19" s="1329"/>
      <c r="Q19" s="1329"/>
      <c r="R19" s="1329"/>
      <c r="S19" s="1329"/>
      <c r="T19" s="1329"/>
      <c r="U19" s="1329"/>
      <c r="V19" s="1329"/>
      <c r="W19" s="1127" t="s">
        <v>460</v>
      </c>
    </row>
    <row r="20" spans="1:33" ht="22.5">
      <c r="A20" s="1285"/>
      <c r="B20" s="1285"/>
      <c r="C20" s="1285">
        <v>1</v>
      </c>
      <c r="D20" s="847"/>
      <c r="E20" s="849"/>
      <c r="F20" s="849"/>
      <c r="G20" s="849"/>
      <c r="H20" s="849"/>
      <c r="I20" s="851"/>
      <c r="J20" s="843"/>
      <c r="K20" s="846"/>
      <c r="L20" s="560" t="str">
        <f>mergeValue(A20) &amp;"."&amp; mergeValue(B20)&amp;"."&amp; mergeValue(C20)</f>
        <v>1.1.1</v>
      </c>
      <c r="M20" s="515" t="s">
        <v>7</v>
      </c>
      <c r="N20" s="547"/>
      <c r="O20" s="1329"/>
      <c r="P20" s="1329"/>
      <c r="Q20" s="1329"/>
      <c r="R20" s="1329"/>
      <c r="S20" s="1329"/>
      <c r="T20" s="1329"/>
      <c r="U20" s="1329"/>
      <c r="V20" s="1329"/>
      <c r="W20" s="1127" t="s">
        <v>601</v>
      </c>
    </row>
    <row r="21" spans="1:33" ht="22.5">
      <c r="A21" s="1285"/>
      <c r="B21" s="1285"/>
      <c r="C21" s="1285"/>
      <c r="D21" s="1285">
        <v>1</v>
      </c>
      <c r="E21" s="849"/>
      <c r="F21" s="849"/>
      <c r="G21" s="849"/>
      <c r="H21" s="849"/>
      <c r="I21" s="851"/>
      <c r="J21" s="843"/>
      <c r="K21" s="846"/>
      <c r="L21" s="560" t="str">
        <f>mergeValue(A21) &amp;"."&amp; mergeValue(B21)&amp;"."&amp; mergeValue(C21)&amp;"."&amp; mergeValue(D21)</f>
        <v>1.1.1.1</v>
      </c>
      <c r="M21" s="516" t="s">
        <v>21</v>
      </c>
      <c r="N21" s="547"/>
      <c r="O21" s="1329"/>
      <c r="P21" s="1329"/>
      <c r="Q21" s="1329"/>
      <c r="R21" s="1329"/>
      <c r="S21" s="1329"/>
      <c r="T21" s="1329"/>
      <c r="U21" s="1329"/>
      <c r="V21" s="1329"/>
      <c r="W21" s="1127" t="s">
        <v>602</v>
      </c>
    </row>
    <row r="22" spans="1:33" ht="78.75">
      <c r="A22" s="1285"/>
      <c r="B22" s="1285"/>
      <c r="C22" s="1285"/>
      <c r="D22" s="1285"/>
      <c r="E22" s="1285">
        <v>1</v>
      </c>
      <c r="F22" s="849"/>
      <c r="G22" s="849"/>
      <c r="H22" s="847">
        <v>1</v>
      </c>
      <c r="I22" s="1285">
        <v>1</v>
      </c>
      <c r="J22" s="849"/>
      <c r="K22" s="854"/>
      <c r="L22" s="560" t="str">
        <f>mergeValue(A22) &amp;"."&amp; mergeValue(B22)&amp;"."&amp; mergeValue(C22)&amp;"."&amp; mergeValue(D22)&amp;"."&amp; mergeValue(E22)</f>
        <v>1.1.1.1.1</v>
      </c>
      <c r="M22" s="522" t="s">
        <v>8</v>
      </c>
      <c r="N22" s="548"/>
      <c r="O22" s="1287"/>
      <c r="P22" s="1287"/>
      <c r="Q22" s="1287"/>
      <c r="R22" s="1287"/>
      <c r="S22" s="1287"/>
      <c r="T22" s="1287"/>
      <c r="U22" s="1287"/>
      <c r="V22" s="1287"/>
      <c r="W22" s="1127" t="s">
        <v>722</v>
      </c>
    </row>
    <row r="23" spans="1:33" ht="33.75">
      <c r="A23" s="1285"/>
      <c r="B23" s="1285"/>
      <c r="C23" s="1285"/>
      <c r="D23" s="1285"/>
      <c r="E23" s="1285"/>
      <c r="F23" s="1285">
        <v>1</v>
      </c>
      <c r="G23" s="847"/>
      <c r="H23" s="847"/>
      <c r="I23" s="1285"/>
      <c r="J23" s="1285">
        <v>1</v>
      </c>
      <c r="K23" s="855"/>
      <c r="L23" s="560" t="str">
        <f>mergeValue(A23) &amp;"."&amp; mergeValue(B23)&amp;"."&amp; mergeValue(C23)&amp;"."&amp; mergeValue(D23)&amp;"."&amp; mergeValue(E23)&amp;"."&amp; mergeValue(F23)</f>
        <v>1.1.1.1.1.1</v>
      </c>
      <c r="M23" s="523" t="s">
        <v>9</v>
      </c>
      <c r="N23" s="548"/>
      <c r="O23" s="1288"/>
      <c r="P23" s="1289"/>
      <c r="Q23" s="1289"/>
      <c r="R23" s="1289"/>
      <c r="S23" s="1289"/>
      <c r="T23" s="1289"/>
      <c r="U23" s="1289"/>
      <c r="V23" s="1290"/>
      <c r="W23" s="1127" t="s">
        <v>723</v>
      </c>
      <c r="Y23" s="472" t="str">
        <f>strCheckUnique(Z23:Z26)</f>
        <v/>
      </c>
      <c r="AA23" s="472" t="str">
        <f>IF(O23="","",O23 &amp; ":_")</f>
        <v/>
      </c>
    </row>
    <row r="24" spans="1:33" ht="122.1" customHeight="1">
      <c r="A24" s="1285"/>
      <c r="B24" s="1285"/>
      <c r="C24" s="1285"/>
      <c r="D24" s="1285"/>
      <c r="E24" s="1285"/>
      <c r="F24" s="1285"/>
      <c r="G24" s="847">
        <v>1</v>
      </c>
      <c r="H24" s="847"/>
      <c r="I24" s="1285"/>
      <c r="J24" s="1285"/>
      <c r="K24" s="855">
        <v>1</v>
      </c>
      <c r="L24" s="560" t="str">
        <f>mergeValue(A24) &amp;"."&amp; mergeValue(B24)&amp;"."&amp; mergeValue(C24)&amp;"."&amp; mergeValue(D24)&amp;"."&amp; mergeValue(E24)&amp;"."&amp; mergeValue(F24)&amp;"."&amp; mergeValue(G24)</f>
        <v>1.1.1.1.1.1.1</v>
      </c>
      <c r="M24" s="1086"/>
      <c r="N24" s="553"/>
      <c r="O24" s="1101"/>
      <c r="P24" s="530"/>
      <c r="Q24" s="530"/>
      <c r="R24" s="1291"/>
      <c r="S24" s="1293" t="s">
        <v>83</v>
      </c>
      <c r="T24" s="1291"/>
      <c r="U24" s="1293" t="s">
        <v>84</v>
      </c>
      <c r="V24" s="545"/>
      <c r="W24" s="1303" t="s">
        <v>724</v>
      </c>
      <c r="X24" s="468" t="str">
        <f>strCheckDate(O25:V25)</f>
        <v/>
      </c>
      <c r="Y24" s="472"/>
      <c r="Z24" s="472" t="str">
        <f>IF(M24="","",M24 )</f>
        <v/>
      </c>
      <c r="AA24" s="472"/>
      <c r="AB24" s="472"/>
      <c r="AC24" s="472"/>
    </row>
    <row r="25" spans="1:33" ht="11.25" hidden="1">
      <c r="A25" s="1285"/>
      <c r="B25" s="1285"/>
      <c r="C25" s="1285"/>
      <c r="D25" s="1285"/>
      <c r="E25" s="1285"/>
      <c r="F25" s="1285"/>
      <c r="G25" s="847"/>
      <c r="H25" s="847"/>
      <c r="I25" s="1285"/>
      <c r="J25" s="1285"/>
      <c r="K25" s="855"/>
      <c r="L25" s="567"/>
      <c r="M25" s="613"/>
      <c r="N25" s="553"/>
      <c r="O25" s="551"/>
      <c r="P25" s="530"/>
      <c r="Q25" s="551" t="str">
        <f>R24 &amp; "-" &amp; T24</f>
        <v>-</v>
      </c>
      <c r="R25" s="1292"/>
      <c r="S25" s="1293"/>
      <c r="T25" s="1292"/>
      <c r="U25" s="1293"/>
      <c r="V25" s="545"/>
      <c r="W25" s="1304"/>
    </row>
    <row r="26" spans="1:33" s="443" customFormat="1" ht="15" customHeight="1">
      <c r="A26" s="1285"/>
      <c r="B26" s="1285"/>
      <c r="C26" s="1285"/>
      <c r="D26" s="1285"/>
      <c r="E26" s="1285"/>
      <c r="F26" s="1285"/>
      <c r="G26" s="849"/>
      <c r="H26" s="847"/>
      <c r="I26" s="1285"/>
      <c r="J26" s="1285"/>
      <c r="K26" s="854"/>
      <c r="L26" s="506"/>
      <c r="M26" s="525" t="s">
        <v>24</v>
      </c>
      <c r="N26" s="519"/>
      <c r="O26" s="513"/>
      <c r="P26" s="513"/>
      <c r="Q26" s="513"/>
      <c r="R26" s="540"/>
      <c r="S26" s="532"/>
      <c r="T26" s="531"/>
      <c r="U26" s="519"/>
      <c r="V26" s="528"/>
      <c r="W26" s="1305"/>
      <c r="X26" s="469"/>
      <c r="Y26" s="469"/>
      <c r="Z26" s="469"/>
      <c r="AA26" s="469"/>
      <c r="AB26" s="469"/>
      <c r="AC26" s="469"/>
      <c r="AD26" s="469"/>
      <c r="AE26" s="469"/>
      <c r="AF26" s="469"/>
      <c r="AG26" s="469"/>
    </row>
    <row r="27" spans="1:33" s="443" customFormat="1" ht="15" customHeight="1">
      <c r="A27" s="1285"/>
      <c r="B27" s="1285"/>
      <c r="C27" s="1285"/>
      <c r="D27" s="1285"/>
      <c r="E27" s="1285"/>
      <c r="F27" s="849"/>
      <c r="G27" s="849"/>
      <c r="H27" s="847"/>
      <c r="I27" s="1285"/>
      <c r="J27" s="849"/>
      <c r="K27" s="854"/>
      <c r="L27" s="506"/>
      <c r="M27" s="524" t="s">
        <v>10</v>
      </c>
      <c r="N27" s="518"/>
      <c r="O27" s="513"/>
      <c r="P27" s="513"/>
      <c r="Q27" s="513"/>
      <c r="R27" s="540"/>
      <c r="S27" s="532"/>
      <c r="T27" s="531"/>
      <c r="U27" s="518"/>
      <c r="V27" s="532"/>
      <c r="W27" s="528"/>
      <c r="X27" s="469"/>
      <c r="Y27" s="469"/>
      <c r="Z27" s="469"/>
      <c r="AA27" s="469"/>
      <c r="AB27" s="469"/>
      <c r="AC27" s="469"/>
      <c r="AD27" s="469"/>
      <c r="AE27" s="469"/>
      <c r="AF27" s="469"/>
      <c r="AG27" s="469"/>
    </row>
    <row r="28" spans="1:33" s="443" customFormat="1" ht="15" customHeight="1">
      <c r="A28" s="1285"/>
      <c r="B28" s="1285"/>
      <c r="C28" s="1285"/>
      <c r="D28" s="1285"/>
      <c r="E28" s="853"/>
      <c r="F28" s="849"/>
      <c r="G28" s="849"/>
      <c r="H28" s="849"/>
      <c r="I28" s="845"/>
      <c r="J28" s="842"/>
      <c r="K28" s="852"/>
      <c r="L28" s="506"/>
      <c r="M28" s="519" t="s">
        <v>11</v>
      </c>
      <c r="N28" s="517"/>
      <c r="O28" s="513"/>
      <c r="P28" s="513"/>
      <c r="Q28" s="513"/>
      <c r="R28" s="540"/>
      <c r="S28" s="532"/>
      <c r="T28" s="531"/>
      <c r="U28" s="517"/>
      <c r="V28" s="532"/>
      <c r="W28" s="528"/>
      <c r="X28" s="469"/>
      <c r="Y28" s="469"/>
      <c r="Z28" s="469"/>
      <c r="AA28" s="469"/>
      <c r="AB28" s="469"/>
      <c r="AC28" s="469"/>
      <c r="AD28" s="469"/>
      <c r="AE28" s="469"/>
      <c r="AF28" s="469"/>
      <c r="AG28" s="469"/>
    </row>
    <row r="29" spans="1:33" s="443" customFormat="1" ht="15" customHeight="1">
      <c r="A29" s="1285"/>
      <c r="B29" s="1285"/>
      <c r="C29" s="1285"/>
      <c r="D29" s="853"/>
      <c r="E29" s="853"/>
      <c r="F29" s="849"/>
      <c r="G29" s="849"/>
      <c r="H29" s="849"/>
      <c r="I29" s="845"/>
      <c r="J29" s="842"/>
      <c r="K29" s="852"/>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row>
    <row r="30" spans="1:33" s="443" customFormat="1" ht="15" customHeight="1">
      <c r="A30" s="1285"/>
      <c r="B30" s="1285"/>
      <c r="C30" s="853"/>
      <c r="D30" s="853"/>
      <c r="E30" s="853"/>
      <c r="F30" s="853"/>
      <c r="G30" s="858"/>
      <c r="H30" s="845"/>
      <c r="I30" s="856"/>
      <c r="J30" s="842"/>
      <c r="K30" s="857"/>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row>
    <row r="31" spans="1:33" s="443" customFormat="1" ht="15" customHeight="1">
      <c r="A31" s="1285"/>
      <c r="B31" s="853"/>
      <c r="C31" s="853"/>
      <c r="D31" s="853"/>
      <c r="E31" s="853"/>
      <c r="F31" s="853"/>
      <c r="G31" s="858"/>
      <c r="H31" s="845"/>
      <c r="I31" s="845"/>
      <c r="J31" s="842"/>
      <c r="K31" s="852"/>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row>
    <row r="32" spans="1:33" s="443" customFormat="1" ht="15" customHeight="1">
      <c r="A32" s="841"/>
      <c r="B32" s="841"/>
      <c r="C32" s="841"/>
      <c r="D32" s="841"/>
      <c r="E32" s="841"/>
      <c r="F32" s="841"/>
      <c r="G32" s="841"/>
      <c r="H32" s="841"/>
      <c r="I32" s="841"/>
      <c r="J32" s="841"/>
      <c r="K32" s="841"/>
      <c r="L32" s="506"/>
      <c r="M32" s="533" t="s">
        <v>308</v>
      </c>
      <c r="N32" s="517"/>
      <c r="O32" s="513"/>
      <c r="P32" s="513"/>
      <c r="Q32" s="513"/>
      <c r="R32" s="540"/>
      <c r="S32" s="532"/>
      <c r="T32" s="531"/>
      <c r="U32" s="517"/>
      <c r="V32" s="532"/>
      <c r="W32" s="528"/>
      <c r="X32" s="469"/>
      <c r="Y32" s="469"/>
      <c r="Z32" s="469"/>
      <c r="AA32" s="469"/>
      <c r="AB32" s="469"/>
      <c r="AC32" s="469"/>
      <c r="AD32" s="469"/>
      <c r="AE32" s="469"/>
      <c r="AF32" s="469"/>
      <c r="AG32" s="469"/>
    </row>
    <row r="33" spans="12:23" ht="3" customHeight="1">
      <c r="L33" s="453"/>
      <c r="M33" s="453"/>
      <c r="N33" s="453"/>
      <c r="O33" s="453"/>
      <c r="P33" s="453"/>
      <c r="Q33" s="453"/>
      <c r="R33" s="453"/>
      <c r="S33" s="453"/>
      <c r="T33" s="453"/>
      <c r="U33" s="453"/>
    </row>
    <row r="34" spans="12:23" ht="133.5" customHeight="1">
      <c r="L34" s="1">
        <v>1</v>
      </c>
      <c r="M34" s="1278" t="s">
        <v>725</v>
      </c>
      <c r="N34" s="1278"/>
      <c r="O34" s="1278"/>
      <c r="P34" s="1278"/>
      <c r="Q34" s="1278"/>
      <c r="R34" s="1278"/>
      <c r="S34" s="1278"/>
      <c r="T34" s="1278"/>
      <c r="U34" s="1278"/>
      <c r="V34" s="1278"/>
      <c r="W34" s="1278"/>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50</v>
      </c>
    </row>
    <row r="2" spans="1:20" ht="22.5">
      <c r="F2" s="1279" t="s">
        <v>471</v>
      </c>
      <c r="G2" s="1280"/>
      <c r="H2" s="1281"/>
      <c r="I2" s="607"/>
    </row>
    <row r="3" spans="1:20" ht="3" customHeight="1"/>
    <row r="4" spans="1:20" s="537" customFormat="1" ht="11.25">
      <c r="A4" s="557"/>
      <c r="B4" s="557"/>
      <c r="C4" s="557"/>
      <c r="D4" s="557"/>
      <c r="F4" s="1229" t="s">
        <v>445</v>
      </c>
      <c r="G4" s="1229"/>
      <c r="H4" s="1229"/>
      <c r="I4" s="1282" t="s">
        <v>446</v>
      </c>
      <c r="J4" s="557"/>
      <c r="K4" s="557"/>
      <c r="L4" s="557"/>
      <c r="M4" s="557"/>
      <c r="N4" s="557"/>
      <c r="O4" s="557"/>
      <c r="P4" s="557"/>
      <c r="Q4" s="557"/>
      <c r="R4" s="557"/>
      <c r="S4" s="557"/>
      <c r="T4" s="557"/>
    </row>
    <row r="5" spans="1:20" s="537" customFormat="1" ht="11.25" customHeight="1">
      <c r="A5" s="557"/>
      <c r="B5" s="557"/>
      <c r="C5" s="557"/>
      <c r="D5" s="557"/>
      <c r="F5" s="573" t="s">
        <v>91</v>
      </c>
      <c r="G5" s="585" t="s">
        <v>448</v>
      </c>
      <c r="H5" s="572" t="s">
        <v>439</v>
      </c>
      <c r="I5" s="1282"/>
      <c r="J5" s="557"/>
      <c r="K5" s="557"/>
      <c r="L5" s="557"/>
      <c r="M5" s="557"/>
      <c r="N5" s="557"/>
      <c r="O5" s="557"/>
      <c r="P5" s="557"/>
      <c r="Q5" s="557"/>
      <c r="R5" s="557"/>
      <c r="S5" s="557"/>
      <c r="T5" s="557"/>
    </row>
    <row r="6" spans="1:20" s="537" customFormat="1" ht="12" customHeight="1">
      <c r="A6" s="557"/>
      <c r="B6" s="557"/>
      <c r="C6" s="557"/>
      <c r="D6" s="557"/>
      <c r="F6" s="574" t="s">
        <v>92</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472</v>
      </c>
      <c r="H7" s="571" t="str">
        <f>IF(dateCh="","",dateCh)</f>
        <v>30.04.2019</v>
      </c>
      <c r="I7" s="548" t="s">
        <v>473</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474</v>
      </c>
      <c r="H8" s="571"/>
      <c r="I8" s="548" t="s">
        <v>569</v>
      </c>
      <c r="J8" s="582"/>
      <c r="K8" s="557"/>
      <c r="L8" s="557"/>
      <c r="M8" s="557"/>
      <c r="N8" s="557"/>
      <c r="O8" s="557"/>
      <c r="P8" s="557"/>
      <c r="Q8" s="557"/>
      <c r="R8" s="557"/>
      <c r="S8" s="557"/>
      <c r="T8" s="557"/>
    </row>
    <row r="9" spans="1:20" s="537" customFormat="1" ht="22.5">
      <c r="A9" s="1283"/>
      <c r="B9" s="557"/>
      <c r="C9" s="557"/>
      <c r="D9" s="557"/>
      <c r="F9" s="583" t="str">
        <f>"3." &amp;mergeValue(A9)</f>
        <v>3.1</v>
      </c>
      <c r="G9" s="599" t="s">
        <v>475</v>
      </c>
      <c r="H9" s="571"/>
      <c r="I9" s="548" t="s">
        <v>567</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476</v>
      </c>
      <c r="H10" s="572" t="s">
        <v>449</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571</v>
      </c>
      <c r="H11" s="571" t="str">
        <f>IF(region_name="","",region_name)</f>
        <v>Ханты-Мансийский автономный округ</v>
      </c>
      <c r="I11" s="548" t="s">
        <v>479</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477</v>
      </c>
      <c r="H12" s="571"/>
      <c r="I12" s="548" t="s">
        <v>480</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478</v>
      </c>
      <c r="H13" s="571"/>
      <c r="I13" s="1284" t="s">
        <v>570</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401</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484</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483</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572</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1" t="str">
        <f>"Код шаблона: " &amp; GetCode()</f>
        <v>Код шаблона: FAS.JKH.OPEN.INFO.REQUEST.WARM</v>
      </c>
      <c r="C2" s="1211"/>
      <c r="D2" s="1211"/>
      <c r="E2" s="1211"/>
      <c r="F2" s="1211"/>
      <c r="G2" s="1211"/>
      <c r="Q2" s="222"/>
      <c r="R2" s="222"/>
      <c r="S2" s="222"/>
      <c r="T2" s="222"/>
      <c r="U2" s="222"/>
      <c r="V2" s="222"/>
      <c r="W2" s="222"/>
    </row>
    <row r="3" spans="1:27" ht="18" customHeight="1">
      <c r="B3" s="1212" t="str">
        <f>"Версия " &amp; GetVersion()</f>
        <v>Версия 1.0</v>
      </c>
      <c r="C3" s="1212"/>
      <c r="H3" s="40"/>
      <c r="I3" s="40"/>
      <c r="J3" s="40"/>
      <c r="K3" s="40"/>
      <c r="L3" s="40"/>
      <c r="M3" s="40"/>
      <c r="N3" s="40"/>
      <c r="O3" s="40"/>
      <c r="P3" s="40"/>
      <c r="Q3" s="222"/>
      <c r="R3" s="222"/>
      <c r="S3" s="222"/>
      <c r="T3" s="222"/>
      <c r="U3" s="222"/>
      <c r="V3" s="222"/>
      <c r="W3" s="252"/>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5" t="s">
        <v>677</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3" t="s">
        <v>568</v>
      </c>
      <c r="F7" s="1213"/>
      <c r="G7" s="1213"/>
      <c r="H7" s="1213"/>
      <c r="I7" s="1213"/>
      <c r="J7" s="1213"/>
      <c r="K7" s="1213"/>
      <c r="L7" s="1213"/>
      <c r="M7" s="1213"/>
      <c r="N7" s="1213"/>
      <c r="O7" s="1213"/>
      <c r="P7" s="1213"/>
      <c r="Q7" s="1213"/>
      <c r="R7" s="1213"/>
      <c r="S7" s="1213"/>
      <c r="T7" s="1213"/>
      <c r="U7" s="1213"/>
      <c r="V7" s="1213"/>
      <c r="W7" s="1213"/>
      <c r="X7" s="1213"/>
      <c r="Y7" s="56"/>
    </row>
    <row r="8" spans="1:27" ht="15" customHeight="1">
      <c r="A8" s="40"/>
      <c r="B8" s="75"/>
      <c r="C8" s="74"/>
      <c r="D8" s="57"/>
      <c r="E8" s="1213"/>
      <c r="F8" s="1213"/>
      <c r="G8" s="1213"/>
      <c r="H8" s="1213"/>
      <c r="I8" s="1213"/>
      <c r="J8" s="1213"/>
      <c r="K8" s="1213"/>
      <c r="L8" s="1213"/>
      <c r="M8" s="1213"/>
      <c r="N8" s="1213"/>
      <c r="O8" s="1213"/>
      <c r="P8" s="1213"/>
      <c r="Q8" s="1213"/>
      <c r="R8" s="1213"/>
      <c r="S8" s="1213"/>
      <c r="T8" s="1213"/>
      <c r="U8" s="1213"/>
      <c r="V8" s="1213"/>
      <c r="W8" s="1213"/>
      <c r="X8" s="1213"/>
      <c r="Y8" s="56"/>
    </row>
    <row r="9" spans="1:27" ht="15" customHeight="1">
      <c r="A9" s="40"/>
      <c r="B9" s="75"/>
      <c r="C9" s="74"/>
      <c r="D9" s="57"/>
      <c r="E9" s="1213"/>
      <c r="F9" s="1213"/>
      <c r="G9" s="1213"/>
      <c r="H9" s="1213"/>
      <c r="I9" s="1213"/>
      <c r="J9" s="1213"/>
      <c r="K9" s="1213"/>
      <c r="L9" s="1213"/>
      <c r="M9" s="1213"/>
      <c r="N9" s="1213"/>
      <c r="O9" s="1213"/>
      <c r="P9" s="1213"/>
      <c r="Q9" s="1213"/>
      <c r="R9" s="1213"/>
      <c r="S9" s="1213"/>
      <c r="T9" s="1213"/>
      <c r="U9" s="1213"/>
      <c r="V9" s="1213"/>
      <c r="W9" s="1213"/>
      <c r="X9" s="1213"/>
      <c r="Y9" s="56"/>
    </row>
    <row r="10" spans="1:27" ht="10.5" customHeight="1">
      <c r="A10" s="40"/>
      <c r="B10" s="75"/>
      <c r="C10" s="74"/>
      <c r="D10" s="57"/>
      <c r="E10" s="1213"/>
      <c r="F10" s="1213"/>
      <c r="G10" s="1213"/>
      <c r="H10" s="1213"/>
      <c r="I10" s="1213"/>
      <c r="J10" s="1213"/>
      <c r="K10" s="1213"/>
      <c r="L10" s="1213"/>
      <c r="M10" s="1213"/>
      <c r="N10" s="1213"/>
      <c r="O10" s="1213"/>
      <c r="P10" s="1213"/>
      <c r="Q10" s="1213"/>
      <c r="R10" s="1213"/>
      <c r="S10" s="1213"/>
      <c r="T10" s="1213"/>
      <c r="U10" s="1213"/>
      <c r="V10" s="1213"/>
      <c r="W10" s="1213"/>
      <c r="X10" s="1213"/>
      <c r="Y10" s="56"/>
    </row>
    <row r="11" spans="1:27" ht="27" customHeight="1">
      <c r="A11" s="40"/>
      <c r="B11" s="75"/>
      <c r="C11" s="74"/>
      <c r="D11" s="57"/>
      <c r="E11" s="1213"/>
      <c r="F11" s="1213"/>
      <c r="G11" s="1213"/>
      <c r="H11" s="1213"/>
      <c r="I11" s="1213"/>
      <c r="J11" s="1213"/>
      <c r="K11" s="1213"/>
      <c r="L11" s="1213"/>
      <c r="M11" s="1213"/>
      <c r="N11" s="1213"/>
      <c r="O11" s="1213"/>
      <c r="P11" s="1213"/>
      <c r="Q11" s="1213"/>
      <c r="R11" s="1213"/>
      <c r="S11" s="1213"/>
      <c r="T11" s="1213"/>
      <c r="U11" s="1213"/>
      <c r="V11" s="1213"/>
      <c r="W11" s="1213"/>
      <c r="X11" s="1213"/>
      <c r="Y11" s="56"/>
    </row>
    <row r="12" spans="1:27" ht="12" customHeight="1">
      <c r="A12" s="40"/>
      <c r="B12" s="75"/>
      <c r="C12" s="74"/>
      <c r="D12" s="57"/>
      <c r="E12" s="1213"/>
      <c r="F12" s="1213"/>
      <c r="G12" s="1213"/>
      <c r="H12" s="1213"/>
      <c r="I12" s="1213"/>
      <c r="J12" s="1213"/>
      <c r="K12" s="1213"/>
      <c r="L12" s="1213"/>
      <c r="M12" s="1213"/>
      <c r="N12" s="1213"/>
      <c r="O12" s="1213"/>
      <c r="P12" s="1213"/>
      <c r="Q12" s="1213"/>
      <c r="R12" s="1213"/>
      <c r="S12" s="1213"/>
      <c r="T12" s="1213"/>
      <c r="U12" s="1213"/>
      <c r="V12" s="1213"/>
      <c r="W12" s="1213"/>
      <c r="X12" s="1213"/>
      <c r="Y12" s="56"/>
    </row>
    <row r="13" spans="1:27" ht="38.25" customHeight="1">
      <c r="A13" s="40"/>
      <c r="B13" s="75"/>
      <c r="C13" s="74"/>
      <c r="D13" s="57"/>
      <c r="E13" s="1213"/>
      <c r="F13" s="1213"/>
      <c r="G13" s="1213"/>
      <c r="H13" s="1213"/>
      <c r="I13" s="1213"/>
      <c r="J13" s="1213"/>
      <c r="K13" s="1213"/>
      <c r="L13" s="1213"/>
      <c r="M13" s="1213"/>
      <c r="N13" s="1213"/>
      <c r="O13" s="1213"/>
      <c r="P13" s="1213"/>
      <c r="Q13" s="1213"/>
      <c r="R13" s="1213"/>
      <c r="S13" s="1213"/>
      <c r="T13" s="1213"/>
      <c r="U13" s="1213"/>
      <c r="V13" s="1213"/>
      <c r="W13" s="1213"/>
      <c r="X13" s="1213"/>
      <c r="Y13" s="70"/>
    </row>
    <row r="14" spans="1:27" ht="15" customHeight="1">
      <c r="A14" s="40"/>
      <c r="B14" s="75"/>
      <c r="C14" s="74"/>
      <c r="D14" s="57"/>
      <c r="E14" s="1213"/>
      <c r="F14" s="1213"/>
      <c r="G14" s="1213"/>
      <c r="H14" s="1213"/>
      <c r="I14" s="1213"/>
      <c r="J14" s="1213"/>
      <c r="K14" s="1213"/>
      <c r="L14" s="1213"/>
      <c r="M14" s="1213"/>
      <c r="N14" s="1213"/>
      <c r="O14" s="1213"/>
      <c r="P14" s="1213"/>
      <c r="Q14" s="1213"/>
      <c r="R14" s="1213"/>
      <c r="S14" s="1213"/>
      <c r="T14" s="1213"/>
      <c r="U14" s="1213"/>
      <c r="V14" s="1213"/>
      <c r="W14" s="1213"/>
      <c r="X14" s="1213"/>
      <c r="Y14" s="56"/>
    </row>
    <row r="15" spans="1:27" ht="15">
      <c r="A15" s="40"/>
      <c r="B15" s="75"/>
      <c r="C15" s="74"/>
      <c r="D15" s="57"/>
      <c r="E15" s="1213"/>
      <c r="F15" s="1213"/>
      <c r="G15" s="1213"/>
      <c r="H15" s="1213"/>
      <c r="I15" s="1213"/>
      <c r="J15" s="1213"/>
      <c r="K15" s="1213"/>
      <c r="L15" s="1213"/>
      <c r="M15" s="1213"/>
      <c r="N15" s="1213"/>
      <c r="O15" s="1213"/>
      <c r="P15" s="1213"/>
      <c r="Q15" s="1213"/>
      <c r="R15" s="1213"/>
      <c r="S15" s="1213"/>
      <c r="T15" s="1213"/>
      <c r="U15" s="1213"/>
      <c r="V15" s="1213"/>
      <c r="W15" s="1213"/>
      <c r="X15" s="1213"/>
      <c r="Y15" s="56"/>
    </row>
    <row r="16" spans="1:27" ht="15">
      <c r="A16" s="40"/>
      <c r="B16" s="75"/>
      <c r="C16" s="74"/>
      <c r="D16" s="57"/>
      <c r="E16" s="1213"/>
      <c r="F16" s="1213"/>
      <c r="G16" s="1213"/>
      <c r="H16" s="1213"/>
      <c r="I16" s="1213"/>
      <c r="J16" s="1213"/>
      <c r="K16" s="1213"/>
      <c r="L16" s="1213"/>
      <c r="M16" s="1213"/>
      <c r="N16" s="1213"/>
      <c r="O16" s="1213"/>
      <c r="P16" s="1213"/>
      <c r="Q16" s="1213"/>
      <c r="R16" s="1213"/>
      <c r="S16" s="1213"/>
      <c r="T16" s="1213"/>
      <c r="U16" s="1213"/>
      <c r="V16" s="1213"/>
      <c r="W16" s="1213"/>
      <c r="X16" s="1213"/>
      <c r="Y16" s="56"/>
    </row>
    <row r="17" spans="1:25" ht="15" customHeight="1">
      <c r="A17" s="40"/>
      <c r="B17" s="75"/>
      <c r="C17" s="74"/>
      <c r="D17" s="57"/>
      <c r="E17" s="1213"/>
      <c r="F17" s="1213"/>
      <c r="G17" s="1213"/>
      <c r="H17" s="1213"/>
      <c r="I17" s="1213"/>
      <c r="J17" s="1213"/>
      <c r="K17" s="1213"/>
      <c r="L17" s="1213"/>
      <c r="M17" s="1213"/>
      <c r="N17" s="1213"/>
      <c r="O17" s="1213"/>
      <c r="P17" s="1213"/>
      <c r="Q17" s="1213"/>
      <c r="R17" s="1213"/>
      <c r="S17" s="1213"/>
      <c r="T17" s="1213"/>
      <c r="U17" s="1213"/>
      <c r="V17" s="1213"/>
      <c r="W17" s="1213"/>
      <c r="X17" s="1213"/>
      <c r="Y17" s="56"/>
    </row>
    <row r="18" spans="1:25" ht="15">
      <c r="A18" s="40"/>
      <c r="B18" s="75"/>
      <c r="C18" s="74"/>
      <c r="D18" s="57"/>
      <c r="E18" s="1213"/>
      <c r="F18" s="1213"/>
      <c r="G18" s="1213"/>
      <c r="H18" s="1213"/>
      <c r="I18" s="1213"/>
      <c r="J18" s="1213"/>
      <c r="K18" s="1213"/>
      <c r="L18" s="1213"/>
      <c r="M18" s="1213"/>
      <c r="N18" s="1213"/>
      <c r="O18" s="1213"/>
      <c r="P18" s="1213"/>
      <c r="Q18" s="1213"/>
      <c r="R18" s="1213"/>
      <c r="S18" s="1213"/>
      <c r="T18" s="1213"/>
      <c r="U18" s="1213"/>
      <c r="V18" s="1213"/>
      <c r="W18" s="1213"/>
      <c r="X18" s="1213"/>
      <c r="Y18" s="56"/>
    </row>
    <row r="19" spans="1:25" ht="59.25" customHeight="1">
      <c r="A19" s="40"/>
      <c r="B19" s="75"/>
      <c r="C19" s="74"/>
      <c r="D19" s="63"/>
      <c r="E19" s="1213"/>
      <c r="F19" s="1213"/>
      <c r="G19" s="1213"/>
      <c r="H19" s="1213"/>
      <c r="I19" s="1213"/>
      <c r="J19" s="1213"/>
      <c r="K19" s="1213"/>
      <c r="L19" s="1213"/>
      <c r="M19" s="1213"/>
      <c r="N19" s="1213"/>
      <c r="O19" s="1213"/>
      <c r="P19" s="1213"/>
      <c r="Q19" s="1213"/>
      <c r="R19" s="1213"/>
      <c r="S19" s="1213"/>
      <c r="T19" s="1213"/>
      <c r="U19" s="1213"/>
      <c r="V19" s="1213"/>
      <c r="W19" s="1213"/>
      <c r="X19" s="121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8" t="s">
        <v>253</v>
      </c>
      <c r="G21" s="1219"/>
      <c r="H21" s="1219"/>
      <c r="I21" s="1219"/>
      <c r="J21" s="1219"/>
      <c r="K21" s="1219"/>
      <c r="L21" s="1219"/>
      <c r="M21" s="1219"/>
      <c r="N21" s="57"/>
      <c r="O21" s="68" t="s">
        <v>236</v>
      </c>
      <c r="P21" s="1220" t="s">
        <v>237</v>
      </c>
      <c r="Q21" s="1221"/>
      <c r="R21" s="1221"/>
      <c r="S21" s="1221"/>
      <c r="T21" s="1221"/>
      <c r="U21" s="1221"/>
      <c r="V21" s="1221"/>
      <c r="W21" s="1221"/>
      <c r="X21" s="1221"/>
      <c r="Y21" s="56"/>
    </row>
    <row r="22" spans="1:25" ht="14.25" hidden="1" customHeight="1">
      <c r="A22" s="40"/>
      <c r="B22" s="75"/>
      <c r="C22" s="74"/>
      <c r="D22" s="58"/>
      <c r="E22" s="89" t="s">
        <v>236</v>
      </c>
      <c r="F22" s="1218" t="s">
        <v>239</v>
      </c>
      <c r="G22" s="1219"/>
      <c r="H22" s="1219"/>
      <c r="I22" s="1219"/>
      <c r="J22" s="1219"/>
      <c r="K22" s="1219"/>
      <c r="L22" s="1219"/>
      <c r="M22" s="1219"/>
      <c r="N22" s="57"/>
      <c r="O22" s="71" t="s">
        <v>236</v>
      </c>
      <c r="P22" s="1220" t="s">
        <v>566</v>
      </c>
      <c r="Q22" s="1221"/>
      <c r="R22" s="1221"/>
      <c r="S22" s="1221"/>
      <c r="T22" s="1221"/>
      <c r="U22" s="1221"/>
      <c r="V22" s="1221"/>
      <c r="W22" s="1221"/>
      <c r="X22" s="1221"/>
      <c r="Y22" s="56"/>
    </row>
    <row r="23" spans="1:25" ht="27" hidden="1" customHeight="1">
      <c r="A23" s="40"/>
      <c r="B23" s="75"/>
      <c r="C23" s="74"/>
      <c r="D23" s="58"/>
      <c r="E23" s="57"/>
      <c r="F23" s="57"/>
      <c r="G23" s="57"/>
      <c r="H23" s="57"/>
      <c r="I23" s="57"/>
      <c r="J23" s="57"/>
      <c r="K23" s="57"/>
      <c r="L23" s="57"/>
      <c r="M23" s="57"/>
      <c r="N23" s="57"/>
      <c r="O23" s="57"/>
      <c r="P23" s="1214"/>
      <c r="Q23" s="1214"/>
      <c r="R23" s="1214"/>
      <c r="S23" s="1214"/>
      <c r="T23" s="1214"/>
      <c r="U23" s="1214"/>
      <c r="V23" s="1214"/>
      <c r="W23" s="121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7" t="s">
        <v>392</v>
      </c>
      <c r="F35" s="1217"/>
      <c r="G35" s="1217"/>
      <c r="H35" s="1217"/>
      <c r="I35" s="1217"/>
      <c r="J35" s="1217"/>
      <c r="K35" s="1217"/>
      <c r="L35" s="1217"/>
      <c r="M35" s="1217"/>
      <c r="N35" s="1217"/>
      <c r="O35" s="1217"/>
      <c r="P35" s="1217"/>
      <c r="Q35" s="1217"/>
      <c r="R35" s="1217"/>
      <c r="S35" s="1217"/>
      <c r="T35" s="1217"/>
      <c r="U35" s="1217"/>
      <c r="V35" s="1217"/>
      <c r="W35" s="1217"/>
      <c r="X35" s="1217"/>
      <c r="Y35" s="56"/>
    </row>
    <row r="36" spans="1:25" ht="38.25" hidden="1" customHeight="1">
      <c r="A36" s="40"/>
      <c r="B36" s="75"/>
      <c r="C36" s="74"/>
      <c r="D36" s="58"/>
      <c r="E36" s="1217"/>
      <c r="F36" s="1217"/>
      <c r="G36" s="1217"/>
      <c r="H36" s="1217"/>
      <c r="I36" s="1217"/>
      <c r="J36" s="1217"/>
      <c r="K36" s="1217"/>
      <c r="L36" s="1217"/>
      <c r="M36" s="1217"/>
      <c r="N36" s="1217"/>
      <c r="O36" s="1217"/>
      <c r="P36" s="1217"/>
      <c r="Q36" s="1217"/>
      <c r="R36" s="1217"/>
      <c r="S36" s="1217"/>
      <c r="T36" s="1217"/>
      <c r="U36" s="1217"/>
      <c r="V36" s="1217"/>
      <c r="W36" s="1217"/>
      <c r="X36" s="1217"/>
      <c r="Y36" s="56"/>
    </row>
    <row r="37" spans="1:25" ht="9.75" hidden="1" customHeight="1">
      <c r="A37" s="40"/>
      <c r="B37" s="75"/>
      <c r="C37" s="74"/>
      <c r="D37" s="58"/>
      <c r="E37" s="1217"/>
      <c r="F37" s="1217"/>
      <c r="G37" s="1217"/>
      <c r="H37" s="1217"/>
      <c r="I37" s="1217"/>
      <c r="J37" s="1217"/>
      <c r="K37" s="1217"/>
      <c r="L37" s="1217"/>
      <c r="M37" s="1217"/>
      <c r="N37" s="1217"/>
      <c r="O37" s="1217"/>
      <c r="P37" s="1217"/>
      <c r="Q37" s="1217"/>
      <c r="R37" s="1217"/>
      <c r="S37" s="1217"/>
      <c r="T37" s="1217"/>
      <c r="U37" s="1217"/>
      <c r="V37" s="1217"/>
      <c r="W37" s="1217"/>
      <c r="X37" s="1217"/>
      <c r="Y37" s="56"/>
    </row>
    <row r="38" spans="1:25" ht="51" hidden="1" customHeight="1">
      <c r="A38" s="40"/>
      <c r="B38" s="75"/>
      <c r="C38" s="74"/>
      <c r="D38" s="58"/>
      <c r="E38" s="1217"/>
      <c r="F38" s="1217"/>
      <c r="G38" s="1217"/>
      <c r="H38" s="1217"/>
      <c r="I38" s="1217"/>
      <c r="J38" s="1217"/>
      <c r="K38" s="1217"/>
      <c r="L38" s="1217"/>
      <c r="M38" s="1217"/>
      <c r="N38" s="1217"/>
      <c r="O38" s="1217"/>
      <c r="P38" s="1217"/>
      <c r="Q38" s="1217"/>
      <c r="R38" s="1217"/>
      <c r="S38" s="1217"/>
      <c r="T38" s="1217"/>
      <c r="U38" s="1217"/>
      <c r="V38" s="1217"/>
      <c r="W38" s="1217"/>
      <c r="X38" s="1217"/>
      <c r="Y38" s="56"/>
    </row>
    <row r="39" spans="1:25" ht="15" hidden="1" customHeight="1">
      <c r="A39" s="40"/>
      <c r="B39" s="75"/>
      <c r="C39" s="74"/>
      <c r="D39" s="58"/>
      <c r="E39" s="1217"/>
      <c r="F39" s="1217"/>
      <c r="G39" s="1217"/>
      <c r="H39" s="1217"/>
      <c r="I39" s="1217"/>
      <c r="J39" s="1217"/>
      <c r="K39" s="1217"/>
      <c r="L39" s="1217"/>
      <c r="M39" s="1217"/>
      <c r="N39" s="1217"/>
      <c r="O39" s="1217"/>
      <c r="P39" s="1217"/>
      <c r="Q39" s="1217"/>
      <c r="R39" s="1217"/>
      <c r="S39" s="1217"/>
      <c r="T39" s="1217"/>
      <c r="U39" s="1217"/>
      <c r="V39" s="1217"/>
      <c r="W39" s="1217"/>
      <c r="X39" s="1217"/>
      <c r="Y39" s="56"/>
    </row>
    <row r="40" spans="1:25" ht="12" hidden="1" customHeight="1">
      <c r="A40" s="40"/>
      <c r="B40" s="75"/>
      <c r="C40" s="74"/>
      <c r="D40" s="58"/>
      <c r="E40" s="1203"/>
      <c r="F40" s="1204"/>
      <c r="G40" s="1204"/>
      <c r="H40" s="1204"/>
      <c r="I40" s="1204"/>
      <c r="J40" s="1204"/>
      <c r="K40" s="1204"/>
      <c r="L40" s="1204"/>
      <c r="M40" s="1204"/>
      <c r="N40" s="1204"/>
      <c r="O40" s="1204"/>
      <c r="P40" s="1204"/>
      <c r="Q40" s="1204"/>
      <c r="R40" s="1204"/>
      <c r="S40" s="1204"/>
      <c r="T40" s="1204"/>
      <c r="U40" s="1204"/>
      <c r="V40" s="1204"/>
      <c r="W40" s="1204"/>
      <c r="X40" s="1204"/>
      <c r="Y40" s="56"/>
    </row>
    <row r="41" spans="1:25" ht="38.25" hidden="1" customHeight="1">
      <c r="A41" s="40"/>
      <c r="B41" s="75"/>
      <c r="C41" s="74"/>
      <c r="D41" s="58"/>
      <c r="E41" s="1217"/>
      <c r="F41" s="1217"/>
      <c r="G41" s="1217"/>
      <c r="H41" s="1217"/>
      <c r="I41" s="1217"/>
      <c r="J41" s="1217"/>
      <c r="K41" s="1217"/>
      <c r="L41" s="1217"/>
      <c r="M41" s="1217"/>
      <c r="N41" s="1217"/>
      <c r="O41" s="1217"/>
      <c r="P41" s="1217"/>
      <c r="Q41" s="1217"/>
      <c r="R41" s="1217"/>
      <c r="S41" s="1217"/>
      <c r="T41" s="1217"/>
      <c r="U41" s="1217"/>
      <c r="V41" s="1217"/>
      <c r="W41" s="1217"/>
      <c r="X41" s="1217"/>
      <c r="Y41" s="56"/>
    </row>
    <row r="42" spans="1:25" ht="15" hidden="1">
      <c r="A42" s="40"/>
      <c r="B42" s="75"/>
      <c r="C42" s="74"/>
      <c r="D42" s="58"/>
      <c r="E42" s="1217"/>
      <c r="F42" s="1217"/>
      <c r="G42" s="1217"/>
      <c r="H42" s="1217"/>
      <c r="I42" s="1217"/>
      <c r="J42" s="1217"/>
      <c r="K42" s="1217"/>
      <c r="L42" s="1217"/>
      <c r="M42" s="1217"/>
      <c r="N42" s="1217"/>
      <c r="O42" s="1217"/>
      <c r="P42" s="1217"/>
      <c r="Q42" s="1217"/>
      <c r="R42" s="1217"/>
      <c r="S42" s="1217"/>
      <c r="T42" s="1217"/>
      <c r="U42" s="1217"/>
      <c r="V42" s="1217"/>
      <c r="W42" s="1217"/>
      <c r="X42" s="1217"/>
      <c r="Y42" s="56"/>
    </row>
    <row r="43" spans="1:25" ht="15" hidden="1">
      <c r="A43" s="40"/>
      <c r="B43" s="75"/>
      <c r="C43" s="74"/>
      <c r="D43" s="58"/>
      <c r="E43" s="1217"/>
      <c r="F43" s="1217"/>
      <c r="G43" s="1217"/>
      <c r="H43" s="1217"/>
      <c r="I43" s="1217"/>
      <c r="J43" s="1217"/>
      <c r="K43" s="1217"/>
      <c r="L43" s="1217"/>
      <c r="M43" s="1217"/>
      <c r="N43" s="1217"/>
      <c r="O43" s="1217"/>
      <c r="P43" s="1217"/>
      <c r="Q43" s="1217"/>
      <c r="R43" s="1217"/>
      <c r="S43" s="1217"/>
      <c r="T43" s="1217"/>
      <c r="U43" s="1217"/>
      <c r="V43" s="1217"/>
      <c r="W43" s="1217"/>
      <c r="X43" s="1217"/>
      <c r="Y43" s="56"/>
    </row>
    <row r="44" spans="1:25" ht="33.75" hidden="1" customHeight="1">
      <c r="A44" s="40"/>
      <c r="B44" s="75"/>
      <c r="C44" s="74"/>
      <c r="D44" s="63"/>
      <c r="E44" s="1217"/>
      <c r="F44" s="1217"/>
      <c r="G44" s="1217"/>
      <c r="H44" s="1217"/>
      <c r="I44" s="1217"/>
      <c r="J44" s="1217"/>
      <c r="K44" s="1217"/>
      <c r="L44" s="1217"/>
      <c r="M44" s="1217"/>
      <c r="N44" s="1217"/>
      <c r="O44" s="1217"/>
      <c r="P44" s="1217"/>
      <c r="Q44" s="1217"/>
      <c r="R44" s="1217"/>
      <c r="S44" s="1217"/>
      <c r="T44" s="1217"/>
      <c r="U44" s="1217"/>
      <c r="V44" s="1217"/>
      <c r="W44" s="1217"/>
      <c r="X44" s="1217"/>
      <c r="Y44" s="56"/>
    </row>
    <row r="45" spans="1:25" ht="15" hidden="1">
      <c r="A45" s="40"/>
      <c r="B45" s="75"/>
      <c r="C45" s="74"/>
      <c r="D45" s="63"/>
      <c r="E45" s="1217"/>
      <c r="F45" s="1217"/>
      <c r="G45" s="1217"/>
      <c r="H45" s="1217"/>
      <c r="I45" s="1217"/>
      <c r="J45" s="1217"/>
      <c r="K45" s="1217"/>
      <c r="L45" s="1217"/>
      <c r="M45" s="1217"/>
      <c r="N45" s="1217"/>
      <c r="O45" s="1217"/>
      <c r="P45" s="1217"/>
      <c r="Q45" s="1217"/>
      <c r="R45" s="1217"/>
      <c r="S45" s="1217"/>
      <c r="T45" s="1217"/>
      <c r="U45" s="1217"/>
      <c r="V45" s="1217"/>
      <c r="W45" s="1217"/>
      <c r="X45" s="1217"/>
      <c r="Y45" s="56"/>
    </row>
    <row r="46" spans="1:25" ht="24" hidden="1" customHeight="1">
      <c r="A46" s="40"/>
      <c r="B46" s="75"/>
      <c r="C46" s="74"/>
      <c r="D46" s="58"/>
      <c r="E46" s="1205" t="s">
        <v>235</v>
      </c>
      <c r="F46" s="1205"/>
      <c r="G46" s="1205"/>
      <c r="H46" s="1205"/>
      <c r="I46" s="1205"/>
      <c r="J46" s="1205"/>
      <c r="K46" s="1205"/>
      <c r="L46" s="1205"/>
      <c r="M46" s="1205"/>
      <c r="N46" s="1205"/>
      <c r="O46" s="1205"/>
      <c r="P46" s="1205"/>
      <c r="Q46" s="1205"/>
      <c r="R46" s="1205"/>
      <c r="S46" s="1205"/>
      <c r="T46" s="1205"/>
      <c r="U46" s="1205"/>
      <c r="V46" s="1205"/>
      <c r="W46" s="1205"/>
      <c r="X46" s="1205"/>
      <c r="Y46" s="56"/>
    </row>
    <row r="47" spans="1:25" ht="37.5" hidden="1" customHeight="1">
      <c r="A47" s="40"/>
      <c r="B47" s="75"/>
      <c r="C47" s="74"/>
      <c r="D47" s="58"/>
      <c r="E47" s="1205"/>
      <c r="F47" s="1205"/>
      <c r="G47" s="1205"/>
      <c r="H47" s="1205"/>
      <c r="I47" s="1205"/>
      <c r="J47" s="1205"/>
      <c r="K47" s="1205"/>
      <c r="L47" s="1205"/>
      <c r="M47" s="1205"/>
      <c r="N47" s="1205"/>
      <c r="O47" s="1205"/>
      <c r="P47" s="1205"/>
      <c r="Q47" s="1205"/>
      <c r="R47" s="1205"/>
      <c r="S47" s="1205"/>
      <c r="T47" s="1205"/>
      <c r="U47" s="1205"/>
      <c r="V47" s="1205"/>
      <c r="W47" s="1205"/>
      <c r="X47" s="1205"/>
      <c r="Y47" s="56"/>
    </row>
    <row r="48" spans="1:25" ht="24" hidden="1" customHeight="1">
      <c r="A48" s="40"/>
      <c r="B48" s="75"/>
      <c r="C48" s="74"/>
      <c r="D48" s="58"/>
      <c r="E48" s="1205"/>
      <c r="F48" s="1205"/>
      <c r="G48" s="1205"/>
      <c r="H48" s="1205"/>
      <c r="I48" s="1205"/>
      <c r="J48" s="1205"/>
      <c r="K48" s="1205"/>
      <c r="L48" s="1205"/>
      <c r="M48" s="1205"/>
      <c r="N48" s="1205"/>
      <c r="O48" s="1205"/>
      <c r="P48" s="1205"/>
      <c r="Q48" s="1205"/>
      <c r="R48" s="1205"/>
      <c r="S48" s="1205"/>
      <c r="T48" s="1205"/>
      <c r="U48" s="1205"/>
      <c r="V48" s="1205"/>
      <c r="W48" s="1205"/>
      <c r="X48" s="1205"/>
      <c r="Y48" s="56"/>
    </row>
    <row r="49" spans="1:25" ht="51" hidden="1" customHeight="1">
      <c r="A49" s="40"/>
      <c r="B49" s="75"/>
      <c r="C49" s="74"/>
      <c r="D49" s="58"/>
      <c r="E49" s="1205"/>
      <c r="F49" s="1205"/>
      <c r="G49" s="1205"/>
      <c r="H49" s="1205"/>
      <c r="I49" s="1205"/>
      <c r="J49" s="1205"/>
      <c r="K49" s="1205"/>
      <c r="L49" s="1205"/>
      <c r="M49" s="1205"/>
      <c r="N49" s="1205"/>
      <c r="O49" s="1205"/>
      <c r="P49" s="1205"/>
      <c r="Q49" s="1205"/>
      <c r="R49" s="1205"/>
      <c r="S49" s="1205"/>
      <c r="T49" s="1205"/>
      <c r="U49" s="1205"/>
      <c r="V49" s="1205"/>
      <c r="W49" s="1205"/>
      <c r="X49" s="1205"/>
      <c r="Y49" s="56"/>
    </row>
    <row r="50" spans="1:25" ht="15" hidden="1">
      <c r="A50" s="40"/>
      <c r="B50" s="75"/>
      <c r="C50" s="74"/>
      <c r="D50" s="58"/>
      <c r="E50" s="1205"/>
      <c r="F50" s="1205"/>
      <c r="G50" s="1205"/>
      <c r="H50" s="1205"/>
      <c r="I50" s="1205"/>
      <c r="J50" s="1205"/>
      <c r="K50" s="1205"/>
      <c r="L50" s="1205"/>
      <c r="M50" s="1205"/>
      <c r="N50" s="1205"/>
      <c r="O50" s="1205"/>
      <c r="P50" s="1205"/>
      <c r="Q50" s="1205"/>
      <c r="R50" s="1205"/>
      <c r="S50" s="1205"/>
      <c r="T50" s="1205"/>
      <c r="U50" s="1205"/>
      <c r="V50" s="1205"/>
      <c r="W50" s="1205"/>
      <c r="X50" s="1205"/>
      <c r="Y50" s="56"/>
    </row>
    <row r="51" spans="1:25" ht="15" hidden="1">
      <c r="A51" s="40"/>
      <c r="B51" s="75"/>
      <c r="C51" s="74"/>
      <c r="D51" s="58"/>
      <c r="E51" s="1205"/>
      <c r="F51" s="1205"/>
      <c r="G51" s="1205"/>
      <c r="H51" s="1205"/>
      <c r="I51" s="1205"/>
      <c r="J51" s="1205"/>
      <c r="K51" s="1205"/>
      <c r="L51" s="1205"/>
      <c r="M51" s="1205"/>
      <c r="N51" s="1205"/>
      <c r="O51" s="1205"/>
      <c r="P51" s="1205"/>
      <c r="Q51" s="1205"/>
      <c r="R51" s="1205"/>
      <c r="S51" s="1205"/>
      <c r="T51" s="1205"/>
      <c r="U51" s="1205"/>
      <c r="V51" s="1205"/>
      <c r="W51" s="1205"/>
      <c r="X51" s="1205"/>
      <c r="Y51" s="56"/>
    </row>
    <row r="52" spans="1:25" ht="15" hidden="1">
      <c r="A52" s="40"/>
      <c r="B52" s="75"/>
      <c r="C52" s="74"/>
      <c r="D52" s="58"/>
      <c r="E52" s="1205"/>
      <c r="F52" s="1205"/>
      <c r="G52" s="1205"/>
      <c r="H52" s="1205"/>
      <c r="I52" s="1205"/>
      <c r="J52" s="1205"/>
      <c r="K52" s="1205"/>
      <c r="L52" s="1205"/>
      <c r="M52" s="1205"/>
      <c r="N52" s="1205"/>
      <c r="O52" s="1205"/>
      <c r="P52" s="1205"/>
      <c r="Q52" s="1205"/>
      <c r="R52" s="1205"/>
      <c r="S52" s="1205"/>
      <c r="T52" s="1205"/>
      <c r="U52" s="1205"/>
      <c r="V52" s="1205"/>
      <c r="W52" s="1205"/>
      <c r="X52" s="1205"/>
      <c r="Y52" s="56"/>
    </row>
    <row r="53" spans="1:25" ht="15" hidden="1">
      <c r="A53" s="40"/>
      <c r="B53" s="75"/>
      <c r="C53" s="74"/>
      <c r="D53" s="58"/>
      <c r="E53" s="1205"/>
      <c r="F53" s="1205"/>
      <c r="G53" s="1205"/>
      <c r="H53" s="1205"/>
      <c r="I53" s="1205"/>
      <c r="J53" s="1205"/>
      <c r="K53" s="1205"/>
      <c r="L53" s="1205"/>
      <c r="M53" s="1205"/>
      <c r="N53" s="1205"/>
      <c r="O53" s="1205"/>
      <c r="P53" s="1205"/>
      <c r="Q53" s="1205"/>
      <c r="R53" s="1205"/>
      <c r="S53" s="1205"/>
      <c r="T53" s="1205"/>
      <c r="U53" s="1205"/>
      <c r="V53" s="1205"/>
      <c r="W53" s="1205"/>
      <c r="X53" s="1205"/>
      <c r="Y53" s="56"/>
    </row>
    <row r="54" spans="1:25" ht="15" hidden="1">
      <c r="A54" s="40"/>
      <c r="B54" s="75"/>
      <c r="C54" s="74"/>
      <c r="D54" s="58"/>
      <c r="E54" s="1205"/>
      <c r="F54" s="1205"/>
      <c r="G54" s="1205"/>
      <c r="H54" s="1205"/>
      <c r="I54" s="1205"/>
      <c r="J54" s="1205"/>
      <c r="K54" s="1205"/>
      <c r="L54" s="1205"/>
      <c r="M54" s="1205"/>
      <c r="N54" s="1205"/>
      <c r="O54" s="1205"/>
      <c r="P54" s="1205"/>
      <c r="Q54" s="1205"/>
      <c r="R54" s="1205"/>
      <c r="S54" s="1205"/>
      <c r="T54" s="1205"/>
      <c r="U54" s="1205"/>
      <c r="V54" s="1205"/>
      <c r="W54" s="1205"/>
      <c r="X54" s="1205"/>
      <c r="Y54" s="56"/>
    </row>
    <row r="55" spans="1:25" ht="15" hidden="1">
      <c r="A55" s="40"/>
      <c r="B55" s="75"/>
      <c r="C55" s="74"/>
      <c r="D55" s="58"/>
      <c r="E55" s="1205"/>
      <c r="F55" s="1205"/>
      <c r="G55" s="1205"/>
      <c r="H55" s="1205"/>
      <c r="I55" s="1205"/>
      <c r="J55" s="1205"/>
      <c r="K55" s="1205"/>
      <c r="L55" s="1205"/>
      <c r="M55" s="1205"/>
      <c r="N55" s="1205"/>
      <c r="O55" s="1205"/>
      <c r="P55" s="1205"/>
      <c r="Q55" s="1205"/>
      <c r="R55" s="1205"/>
      <c r="S55" s="1205"/>
      <c r="T55" s="1205"/>
      <c r="U55" s="1205"/>
      <c r="V55" s="1205"/>
      <c r="W55" s="1205"/>
      <c r="X55" s="1205"/>
      <c r="Y55" s="56"/>
    </row>
    <row r="56" spans="1:25" ht="25.5" hidden="1" customHeight="1">
      <c r="A56" s="40"/>
      <c r="B56" s="75"/>
      <c r="C56" s="74"/>
      <c r="D56" s="63"/>
      <c r="E56" s="1205"/>
      <c r="F56" s="1205"/>
      <c r="G56" s="1205"/>
      <c r="H56" s="1205"/>
      <c r="I56" s="1205"/>
      <c r="J56" s="1205"/>
      <c r="K56" s="1205"/>
      <c r="L56" s="1205"/>
      <c r="M56" s="1205"/>
      <c r="N56" s="1205"/>
      <c r="O56" s="1205"/>
      <c r="P56" s="1205"/>
      <c r="Q56" s="1205"/>
      <c r="R56" s="1205"/>
      <c r="S56" s="1205"/>
      <c r="T56" s="1205"/>
      <c r="U56" s="1205"/>
      <c r="V56" s="1205"/>
      <c r="W56" s="1205"/>
      <c r="X56" s="1205"/>
      <c r="Y56" s="56"/>
    </row>
    <row r="57" spans="1:25" ht="15" hidden="1">
      <c r="A57" s="40"/>
      <c r="B57" s="75"/>
      <c r="C57" s="74"/>
      <c r="D57" s="63"/>
      <c r="E57" s="1205"/>
      <c r="F57" s="1205"/>
      <c r="G57" s="1205"/>
      <c r="H57" s="1205"/>
      <c r="I57" s="1205"/>
      <c r="J57" s="1205"/>
      <c r="K57" s="1205"/>
      <c r="L57" s="1205"/>
      <c r="M57" s="1205"/>
      <c r="N57" s="1205"/>
      <c r="O57" s="1205"/>
      <c r="P57" s="1205"/>
      <c r="Q57" s="1205"/>
      <c r="R57" s="1205"/>
      <c r="S57" s="1205"/>
      <c r="T57" s="1205"/>
      <c r="U57" s="1205"/>
      <c r="V57" s="1205"/>
      <c r="W57" s="1205"/>
      <c r="X57" s="1205"/>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2"/>
      <c r="W58" s="222"/>
      <c r="X58" s="222"/>
      <c r="Y58" s="56"/>
    </row>
    <row r="59" spans="1:25" ht="15" hidden="1" customHeight="1">
      <c r="A59" s="40"/>
      <c r="B59" s="75"/>
      <c r="C59" s="74"/>
      <c r="D59" s="58"/>
      <c r="E59" s="1208"/>
      <c r="F59" s="1208"/>
      <c r="G59" s="1208"/>
      <c r="H59" s="1203"/>
      <c r="I59" s="1204"/>
      <c r="J59" s="1204"/>
      <c r="K59" s="1204"/>
      <c r="L59" s="1204"/>
      <c r="M59" s="1204"/>
      <c r="N59" s="1204"/>
      <c r="O59" s="1204"/>
      <c r="P59" s="1204"/>
      <c r="Q59" s="1204"/>
      <c r="R59" s="1204"/>
      <c r="S59" s="1204"/>
      <c r="T59" s="1204"/>
      <c r="U59" s="1204"/>
      <c r="V59" s="1204"/>
      <c r="W59" s="1204"/>
      <c r="X59" s="1204"/>
      <c r="Y59" s="56"/>
    </row>
    <row r="60" spans="1:25" ht="15" hidden="1" customHeight="1">
      <c r="A60" s="40"/>
      <c r="B60" s="75"/>
      <c r="C60" s="74"/>
      <c r="D60" s="58"/>
      <c r="E60" s="1207"/>
      <c r="F60" s="1207"/>
      <c r="G60" s="1207"/>
      <c r="H60" s="1202"/>
      <c r="I60" s="1202"/>
      <c r="J60" s="1202"/>
      <c r="K60" s="1202"/>
      <c r="L60" s="1202"/>
      <c r="M60" s="1202"/>
      <c r="N60" s="1202"/>
      <c r="O60" s="1202"/>
      <c r="P60" s="1202"/>
      <c r="Q60" s="1202"/>
      <c r="R60" s="1202"/>
      <c r="S60" s="1202"/>
      <c r="T60" s="1202"/>
      <c r="U60" s="1202"/>
      <c r="V60" s="1202"/>
      <c r="W60" s="1202"/>
      <c r="X60" s="1202"/>
      <c r="Y60" s="56"/>
    </row>
    <row r="61" spans="1:25" ht="15" hidden="1">
      <c r="A61" s="40"/>
      <c r="B61" s="75"/>
      <c r="C61" s="74"/>
      <c r="D61" s="58"/>
      <c r="E61" s="67"/>
      <c r="F61" s="65"/>
      <c r="G61" s="66"/>
      <c r="H61" s="1202"/>
      <c r="I61" s="1202"/>
      <c r="J61" s="1202"/>
      <c r="K61" s="1202"/>
      <c r="L61" s="1202"/>
      <c r="M61" s="1202"/>
      <c r="N61" s="1202"/>
      <c r="O61" s="1202"/>
      <c r="P61" s="1202"/>
      <c r="Q61" s="1202"/>
      <c r="R61" s="1202"/>
      <c r="S61" s="1202"/>
      <c r="T61" s="1202"/>
      <c r="U61" s="1202"/>
      <c r="V61" s="1202"/>
      <c r="W61" s="1202"/>
      <c r="X61" s="1202"/>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6"/>
      <c r="V70" s="416"/>
      <c r="W70" s="416"/>
      <c r="X70" s="416"/>
      <c r="Y70" s="56"/>
    </row>
    <row r="71" spans="1:25" ht="15" hidden="1">
      <c r="A71" s="40"/>
      <c r="B71" s="75"/>
      <c r="C71" s="74"/>
      <c r="D71" s="58"/>
      <c r="E71" s="1206" t="s">
        <v>565</v>
      </c>
      <c r="F71" s="1206"/>
      <c r="G71" s="1206"/>
      <c r="H71" s="1206"/>
      <c r="I71" s="1206"/>
      <c r="J71" s="1206"/>
      <c r="K71" s="1206"/>
      <c r="L71" s="1206"/>
      <c r="M71" s="1206"/>
      <c r="N71" s="1206"/>
      <c r="O71" s="1206"/>
      <c r="P71" s="1206"/>
      <c r="Q71" s="1206"/>
      <c r="R71" s="1206"/>
      <c r="S71" s="1206"/>
      <c r="T71" s="1206"/>
      <c r="U71" s="417"/>
      <c r="V71" s="417"/>
      <c r="W71" s="417"/>
      <c r="X71" s="417"/>
      <c r="Y71" s="56"/>
    </row>
    <row r="72" spans="1:25" ht="40.5" hidden="1" customHeight="1">
      <c r="A72" s="40"/>
      <c r="B72" s="75"/>
      <c r="C72" s="74"/>
      <c r="D72" s="58"/>
      <c r="E72" s="417"/>
      <c r="F72" s="417"/>
      <c r="G72" s="417"/>
      <c r="H72" s="417"/>
      <c r="I72" s="417"/>
      <c r="J72" s="417"/>
      <c r="K72" s="417"/>
      <c r="L72" s="417"/>
      <c r="M72" s="417"/>
      <c r="N72" s="417"/>
      <c r="O72" s="417"/>
      <c r="P72" s="417"/>
      <c r="Q72" s="417"/>
      <c r="R72" s="417"/>
      <c r="S72" s="417"/>
      <c r="T72" s="417"/>
      <c r="U72" s="417"/>
      <c r="V72" s="417"/>
      <c r="W72" s="417"/>
      <c r="X72" s="417"/>
      <c r="Y72" s="56"/>
    </row>
    <row r="73" spans="1:25" ht="63" hidden="1" customHeight="1">
      <c r="A73" s="40"/>
      <c r="B73" s="75"/>
      <c r="C73" s="74"/>
      <c r="D73" s="58"/>
      <c r="E73" s="417"/>
      <c r="F73" s="417"/>
      <c r="G73" s="417"/>
      <c r="H73" s="417"/>
      <c r="I73" s="417"/>
      <c r="J73" s="417"/>
      <c r="K73" s="417"/>
      <c r="L73" s="417"/>
      <c r="M73" s="417"/>
      <c r="N73" s="417"/>
      <c r="O73" s="417"/>
      <c r="P73" s="417"/>
      <c r="Q73" s="417"/>
      <c r="R73" s="417"/>
      <c r="S73" s="417"/>
      <c r="T73" s="417"/>
      <c r="U73" s="417"/>
      <c r="V73" s="417"/>
      <c r="W73" s="417"/>
      <c r="X73" s="417"/>
      <c r="Y73" s="56"/>
    </row>
    <row r="74" spans="1:25" ht="30" hidden="1" customHeight="1">
      <c r="A74" s="40"/>
      <c r="B74" s="75"/>
      <c r="C74" s="74"/>
      <c r="D74" s="58"/>
      <c r="E74" s="417"/>
      <c r="F74" s="417"/>
      <c r="G74" s="417"/>
      <c r="H74" s="417"/>
      <c r="I74" s="417"/>
      <c r="J74" s="417"/>
      <c r="K74" s="417"/>
      <c r="L74" s="417"/>
      <c r="M74" s="417"/>
      <c r="N74" s="417"/>
      <c r="O74" s="417"/>
      <c r="P74" s="417"/>
      <c r="Q74" s="417"/>
      <c r="R74" s="417"/>
      <c r="S74" s="417"/>
      <c r="T74" s="417"/>
      <c r="U74" s="417"/>
      <c r="V74" s="417"/>
      <c r="W74" s="417"/>
      <c r="X74" s="417"/>
      <c r="Y74" s="56"/>
    </row>
    <row r="75" spans="1:25" ht="30" hidden="1" customHeight="1">
      <c r="A75" s="40"/>
      <c r="B75" s="75"/>
      <c r="C75" s="74"/>
      <c r="D75" s="58"/>
      <c r="E75" s="417"/>
      <c r="F75" s="417"/>
      <c r="G75" s="417"/>
      <c r="H75" s="417"/>
      <c r="I75" s="417"/>
      <c r="J75" s="417"/>
      <c r="K75" s="417"/>
      <c r="L75" s="417"/>
      <c r="M75" s="417"/>
      <c r="N75" s="417"/>
      <c r="O75" s="417"/>
      <c r="P75" s="417"/>
      <c r="Q75" s="417"/>
      <c r="R75" s="417"/>
      <c r="S75" s="417"/>
      <c r="T75" s="417"/>
      <c r="U75" s="417"/>
      <c r="V75" s="417"/>
      <c r="W75" s="417"/>
      <c r="X75" s="417"/>
      <c r="Y75" s="56"/>
    </row>
    <row r="76" spans="1:25" ht="15" hidden="1">
      <c r="A76" s="40"/>
      <c r="B76" s="75"/>
      <c r="C76" s="74"/>
      <c r="D76" s="58"/>
      <c r="E76" s="417"/>
      <c r="F76" s="417"/>
      <c r="G76" s="417"/>
      <c r="H76" s="417"/>
      <c r="I76" s="417"/>
      <c r="J76" s="417"/>
      <c r="K76" s="417"/>
      <c r="L76" s="417"/>
      <c r="M76" s="417"/>
      <c r="N76" s="417"/>
      <c r="O76" s="417"/>
      <c r="P76" s="417"/>
      <c r="Q76" s="417"/>
      <c r="R76" s="417"/>
      <c r="S76" s="417"/>
      <c r="T76" s="417"/>
      <c r="U76" s="417"/>
      <c r="V76" s="417"/>
      <c r="W76" s="417"/>
      <c r="X76" s="417"/>
      <c r="Y76" s="56"/>
    </row>
    <row r="77" spans="1:25" ht="15" hidden="1">
      <c r="A77" s="40"/>
      <c r="B77" s="75"/>
      <c r="C77" s="74"/>
      <c r="D77" s="58"/>
      <c r="E77" s="417"/>
      <c r="F77" s="417"/>
      <c r="G77" s="417"/>
      <c r="H77" s="417"/>
      <c r="I77" s="417"/>
      <c r="J77" s="417"/>
      <c r="K77" s="417"/>
      <c r="L77" s="417"/>
      <c r="M77" s="417"/>
      <c r="N77" s="417"/>
      <c r="O77" s="417"/>
      <c r="P77" s="417"/>
      <c r="Q77" s="417"/>
      <c r="R77" s="417"/>
      <c r="S77" s="417"/>
      <c r="T77" s="417"/>
      <c r="U77" s="417"/>
      <c r="V77" s="417"/>
      <c r="W77" s="417"/>
      <c r="X77" s="417"/>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8"/>
      <c r="F79" s="418"/>
      <c r="G79" s="418"/>
      <c r="H79" s="418"/>
      <c r="I79" s="418"/>
      <c r="J79" s="418"/>
      <c r="K79" s="418"/>
      <c r="L79" s="418"/>
      <c r="M79" s="418"/>
      <c r="N79" s="418"/>
      <c r="O79" s="418"/>
      <c r="P79" s="418"/>
      <c r="Q79" s="418"/>
      <c r="R79" s="418"/>
      <c r="S79" s="418"/>
      <c r="T79" s="418"/>
      <c r="U79" s="418"/>
      <c r="V79" s="418"/>
      <c r="W79" s="418"/>
      <c r="X79" s="418"/>
      <c r="Y79" s="56"/>
    </row>
    <row r="80" spans="1:25" ht="14.25" hidden="1" customHeight="1">
      <c r="A80" s="40"/>
      <c r="B80" s="75"/>
      <c r="C80" s="74"/>
      <c r="D80" s="58"/>
      <c r="E80" s="419"/>
      <c r="F80" s="419"/>
      <c r="G80" s="419"/>
      <c r="H80" s="419"/>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2"/>
      <c r="W81" s="222"/>
      <c r="X81" s="222"/>
      <c r="Y81" s="56"/>
    </row>
    <row r="82" spans="1:25" ht="15" hidden="1" customHeight="1">
      <c r="A82" s="40"/>
      <c r="B82" s="75"/>
      <c r="C82" s="74"/>
      <c r="D82" s="58"/>
      <c r="E82" s="1207"/>
      <c r="F82" s="1207"/>
      <c r="G82" s="1207"/>
      <c r="H82" s="1203"/>
      <c r="I82" s="1204"/>
      <c r="J82" s="1204"/>
      <c r="K82" s="1204"/>
      <c r="L82" s="1204"/>
      <c r="M82" s="1204"/>
      <c r="N82" s="1204"/>
      <c r="O82" s="1204"/>
      <c r="P82" s="1204"/>
      <c r="Q82" s="1204"/>
      <c r="R82" s="1204"/>
      <c r="S82" s="1204"/>
      <c r="T82" s="1204"/>
      <c r="U82" s="1204"/>
      <c r="V82" s="1204"/>
      <c r="W82" s="1204"/>
      <c r="X82" s="1204"/>
      <c r="Y82" s="56"/>
    </row>
    <row r="83" spans="1:25" ht="15" hidden="1" customHeight="1">
      <c r="A83" s="40"/>
      <c r="B83" s="75"/>
      <c r="C83" s="74"/>
      <c r="D83" s="58"/>
      <c r="Y83" s="56"/>
    </row>
    <row r="84" spans="1:25" ht="15" hidden="1" customHeight="1">
      <c r="A84" s="40"/>
      <c r="B84" s="75"/>
      <c r="C84" s="74"/>
      <c r="D84" s="58"/>
      <c r="E84" s="67"/>
      <c r="F84" s="65"/>
      <c r="G84" s="66"/>
      <c r="H84" s="1202"/>
      <c r="I84" s="1202"/>
      <c r="J84" s="1202"/>
      <c r="K84" s="1202"/>
      <c r="L84" s="1202"/>
      <c r="M84" s="1202"/>
      <c r="N84" s="1202"/>
      <c r="O84" s="1202"/>
      <c r="P84" s="1202"/>
      <c r="Q84" s="1202"/>
      <c r="R84" s="1202"/>
      <c r="S84" s="1202"/>
      <c r="T84" s="1202"/>
      <c r="U84" s="1202"/>
      <c r="V84" s="1202"/>
      <c r="W84" s="1202"/>
      <c r="X84" s="1202"/>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0" t="s">
        <v>234</v>
      </c>
      <c r="F98" s="1210"/>
      <c r="G98" s="1210"/>
      <c r="H98" s="1210"/>
      <c r="I98" s="1210"/>
      <c r="J98" s="1210"/>
      <c r="K98" s="1210"/>
      <c r="L98" s="1210"/>
      <c r="M98" s="1210"/>
      <c r="N98" s="1210"/>
      <c r="O98" s="1210"/>
      <c r="P98" s="1210"/>
      <c r="Q98" s="1210"/>
      <c r="R98" s="1210"/>
      <c r="S98" s="1210"/>
      <c r="T98" s="1210"/>
      <c r="U98" s="1210"/>
      <c r="V98" s="1210"/>
      <c r="W98" s="1210"/>
      <c r="X98" s="121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9" t="s">
        <v>233</v>
      </c>
      <c r="G100" s="1209"/>
      <c r="H100" s="1209"/>
      <c r="I100" s="1209"/>
      <c r="J100" s="1209"/>
      <c r="K100" s="1209"/>
      <c r="L100" s="1209"/>
      <c r="M100" s="1209"/>
      <c r="N100" s="1209"/>
      <c r="O100" s="1209"/>
      <c r="P100" s="1209"/>
      <c r="Q100" s="1209"/>
      <c r="R100" s="1209"/>
      <c r="S100" s="1209"/>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9" t="s">
        <v>232</v>
      </c>
      <c r="G102" s="1209"/>
      <c r="H102" s="1209"/>
      <c r="I102" s="1209"/>
      <c r="J102" s="1209"/>
      <c r="K102" s="1209"/>
      <c r="L102" s="1209"/>
      <c r="M102" s="1209"/>
      <c r="N102" s="1209"/>
      <c r="O102" s="1209"/>
      <c r="P102" s="1209"/>
      <c r="Q102" s="1209"/>
      <c r="R102" s="1209"/>
      <c r="S102" s="1209"/>
      <c r="T102" s="1209"/>
      <c r="U102" s="1209"/>
      <c r="V102" s="1209"/>
      <c r="W102" s="1209"/>
      <c r="X102" s="1209"/>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3.7109375" style="491" customWidth="1"/>
    <col min="16" max="17" width="1.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35" width="10.5703125" style="552"/>
    <col min="36" max="256" width="10.5703125" style="491"/>
    <col min="257" max="264" width="0" style="491" hidden="1" customWidth="1"/>
    <col min="265" max="267" width="3.7109375" style="491" customWidth="1"/>
    <col min="268" max="268" width="12.7109375" style="491" customWidth="1"/>
    <col min="269" max="269" width="47.42578125" style="491" customWidth="1"/>
    <col min="270" max="273" width="0" style="491" hidden="1" customWidth="1"/>
    <col min="274" max="274" width="11.7109375" style="491" customWidth="1"/>
    <col min="275" max="275" width="6.42578125" style="491" bestFit="1" customWidth="1"/>
    <col min="276" max="276" width="11.7109375" style="491" customWidth="1"/>
    <col min="277" max="277" width="0" style="491" hidden="1" customWidth="1"/>
    <col min="278" max="278" width="3.7109375" style="491" customWidth="1"/>
    <col min="279" max="279" width="11.140625" style="491" bestFit="1" customWidth="1"/>
    <col min="280" max="512" width="10.5703125" style="491"/>
    <col min="513" max="520" width="0" style="491" hidden="1" customWidth="1"/>
    <col min="521" max="523" width="3.7109375" style="491" customWidth="1"/>
    <col min="524" max="524" width="12.7109375" style="491" customWidth="1"/>
    <col min="525" max="525" width="47.42578125" style="491" customWidth="1"/>
    <col min="526" max="529" width="0" style="491" hidden="1" customWidth="1"/>
    <col min="530" max="530" width="11.7109375" style="491" customWidth="1"/>
    <col min="531" max="531" width="6.42578125" style="491" bestFit="1" customWidth="1"/>
    <col min="532" max="532" width="11.7109375" style="491" customWidth="1"/>
    <col min="533" max="533" width="0" style="491" hidden="1" customWidth="1"/>
    <col min="534" max="534" width="3.7109375" style="491" customWidth="1"/>
    <col min="535" max="535" width="11.140625" style="491" bestFit="1" customWidth="1"/>
    <col min="536" max="768" width="10.5703125" style="491"/>
    <col min="769" max="776" width="0" style="491" hidden="1" customWidth="1"/>
    <col min="777" max="779" width="3.7109375" style="491" customWidth="1"/>
    <col min="780" max="780" width="12.7109375" style="491" customWidth="1"/>
    <col min="781" max="781" width="47.42578125" style="491" customWidth="1"/>
    <col min="782" max="785" width="0" style="491" hidden="1" customWidth="1"/>
    <col min="786" max="786" width="11.7109375" style="491" customWidth="1"/>
    <col min="787" max="787" width="6.42578125" style="491" bestFit="1" customWidth="1"/>
    <col min="788" max="788" width="11.7109375" style="491" customWidth="1"/>
    <col min="789" max="789" width="0" style="491" hidden="1" customWidth="1"/>
    <col min="790" max="790" width="3.7109375" style="491" customWidth="1"/>
    <col min="791" max="791" width="11.140625" style="491" bestFit="1" customWidth="1"/>
    <col min="792" max="1024" width="10.5703125" style="491"/>
    <col min="1025" max="1032" width="0" style="491" hidden="1" customWidth="1"/>
    <col min="1033" max="1035" width="3.7109375" style="491" customWidth="1"/>
    <col min="1036" max="1036" width="12.7109375" style="491" customWidth="1"/>
    <col min="1037" max="1037" width="47.42578125" style="491" customWidth="1"/>
    <col min="1038" max="1041" width="0" style="491" hidden="1" customWidth="1"/>
    <col min="1042" max="1042" width="11.7109375" style="491" customWidth="1"/>
    <col min="1043" max="1043" width="6.42578125" style="491" bestFit="1" customWidth="1"/>
    <col min="1044" max="1044" width="11.7109375" style="491" customWidth="1"/>
    <col min="1045" max="1045" width="0" style="491" hidden="1" customWidth="1"/>
    <col min="1046" max="1046" width="3.7109375" style="491" customWidth="1"/>
    <col min="1047" max="1047" width="11.140625" style="491" bestFit="1" customWidth="1"/>
    <col min="1048" max="1280" width="10.5703125" style="491"/>
    <col min="1281" max="1288" width="0" style="491" hidden="1" customWidth="1"/>
    <col min="1289" max="1291" width="3.7109375" style="491" customWidth="1"/>
    <col min="1292" max="1292" width="12.7109375" style="491" customWidth="1"/>
    <col min="1293" max="1293" width="47.42578125" style="491" customWidth="1"/>
    <col min="1294" max="1297" width="0" style="491" hidden="1" customWidth="1"/>
    <col min="1298" max="1298" width="11.7109375" style="491" customWidth="1"/>
    <col min="1299" max="1299" width="6.42578125" style="491" bestFit="1" customWidth="1"/>
    <col min="1300" max="1300" width="11.7109375" style="491" customWidth="1"/>
    <col min="1301" max="1301" width="0" style="491" hidden="1" customWidth="1"/>
    <col min="1302" max="1302" width="3.7109375" style="491" customWidth="1"/>
    <col min="1303" max="1303" width="11.140625" style="491" bestFit="1" customWidth="1"/>
    <col min="1304" max="1536" width="10.5703125" style="491"/>
    <col min="1537" max="1544" width="0" style="491" hidden="1" customWidth="1"/>
    <col min="1545" max="1547" width="3.7109375" style="491" customWidth="1"/>
    <col min="1548" max="1548" width="12.7109375" style="491" customWidth="1"/>
    <col min="1549" max="1549" width="47.42578125" style="491" customWidth="1"/>
    <col min="1550" max="1553" width="0" style="491" hidden="1" customWidth="1"/>
    <col min="1554" max="1554" width="11.7109375" style="491" customWidth="1"/>
    <col min="1555" max="1555" width="6.42578125" style="491" bestFit="1" customWidth="1"/>
    <col min="1556" max="1556" width="11.7109375" style="491" customWidth="1"/>
    <col min="1557" max="1557" width="0" style="491" hidden="1" customWidth="1"/>
    <col min="1558" max="1558" width="3.7109375" style="491" customWidth="1"/>
    <col min="1559" max="1559" width="11.140625" style="491" bestFit="1" customWidth="1"/>
    <col min="1560" max="1792" width="10.5703125" style="491"/>
    <col min="1793" max="1800" width="0" style="491" hidden="1" customWidth="1"/>
    <col min="1801" max="1803" width="3.7109375" style="491" customWidth="1"/>
    <col min="1804" max="1804" width="12.7109375" style="491" customWidth="1"/>
    <col min="1805" max="1805" width="47.42578125" style="491" customWidth="1"/>
    <col min="1806" max="1809" width="0" style="491" hidden="1" customWidth="1"/>
    <col min="1810" max="1810" width="11.7109375" style="491" customWidth="1"/>
    <col min="1811" max="1811" width="6.42578125" style="491" bestFit="1" customWidth="1"/>
    <col min="1812" max="1812" width="11.7109375" style="491" customWidth="1"/>
    <col min="1813" max="1813" width="0" style="491" hidden="1" customWidth="1"/>
    <col min="1814" max="1814" width="3.7109375" style="491" customWidth="1"/>
    <col min="1815" max="1815" width="11.140625" style="491" bestFit="1" customWidth="1"/>
    <col min="1816" max="2048" width="10.5703125" style="491"/>
    <col min="2049" max="2056" width="0" style="491" hidden="1" customWidth="1"/>
    <col min="2057" max="2059" width="3.7109375" style="491" customWidth="1"/>
    <col min="2060" max="2060" width="12.7109375" style="491" customWidth="1"/>
    <col min="2061" max="2061" width="47.42578125" style="491" customWidth="1"/>
    <col min="2062" max="2065" width="0" style="491" hidden="1" customWidth="1"/>
    <col min="2066" max="2066" width="11.7109375" style="491" customWidth="1"/>
    <col min="2067" max="2067" width="6.42578125" style="491" bestFit="1" customWidth="1"/>
    <col min="2068" max="2068" width="11.7109375" style="491" customWidth="1"/>
    <col min="2069" max="2069" width="0" style="491" hidden="1" customWidth="1"/>
    <col min="2070" max="2070" width="3.7109375" style="491" customWidth="1"/>
    <col min="2071" max="2071" width="11.140625" style="491" bestFit="1" customWidth="1"/>
    <col min="2072" max="2304" width="10.5703125" style="491"/>
    <col min="2305" max="2312" width="0" style="491" hidden="1" customWidth="1"/>
    <col min="2313" max="2315" width="3.7109375" style="491" customWidth="1"/>
    <col min="2316" max="2316" width="12.7109375" style="491" customWidth="1"/>
    <col min="2317" max="2317" width="47.42578125" style="491" customWidth="1"/>
    <col min="2318" max="2321" width="0" style="491" hidden="1" customWidth="1"/>
    <col min="2322" max="2322" width="11.7109375" style="491" customWidth="1"/>
    <col min="2323" max="2323" width="6.42578125" style="491" bestFit="1" customWidth="1"/>
    <col min="2324" max="2324" width="11.7109375" style="491" customWidth="1"/>
    <col min="2325" max="2325" width="0" style="491" hidden="1" customWidth="1"/>
    <col min="2326" max="2326" width="3.7109375" style="491" customWidth="1"/>
    <col min="2327" max="2327" width="11.140625" style="491" bestFit="1" customWidth="1"/>
    <col min="2328" max="2560" width="10.5703125" style="491"/>
    <col min="2561" max="2568" width="0" style="491" hidden="1" customWidth="1"/>
    <col min="2569" max="2571" width="3.7109375" style="491" customWidth="1"/>
    <col min="2572" max="2572" width="12.7109375" style="491" customWidth="1"/>
    <col min="2573" max="2573" width="47.42578125" style="491" customWidth="1"/>
    <col min="2574" max="2577" width="0" style="491" hidden="1" customWidth="1"/>
    <col min="2578" max="2578" width="11.7109375" style="491" customWidth="1"/>
    <col min="2579" max="2579" width="6.42578125" style="491" bestFit="1" customWidth="1"/>
    <col min="2580" max="2580" width="11.7109375" style="491" customWidth="1"/>
    <col min="2581" max="2581" width="0" style="491" hidden="1" customWidth="1"/>
    <col min="2582" max="2582" width="3.7109375" style="491" customWidth="1"/>
    <col min="2583" max="2583" width="11.140625" style="491" bestFit="1" customWidth="1"/>
    <col min="2584" max="2816" width="10.5703125" style="491"/>
    <col min="2817" max="2824" width="0" style="491" hidden="1" customWidth="1"/>
    <col min="2825" max="2827" width="3.7109375" style="491" customWidth="1"/>
    <col min="2828" max="2828" width="12.7109375" style="491" customWidth="1"/>
    <col min="2829" max="2829" width="47.42578125" style="491" customWidth="1"/>
    <col min="2830" max="2833" width="0" style="491" hidden="1" customWidth="1"/>
    <col min="2834" max="2834" width="11.7109375" style="491" customWidth="1"/>
    <col min="2835" max="2835" width="6.42578125" style="491" bestFit="1" customWidth="1"/>
    <col min="2836" max="2836" width="11.7109375" style="491" customWidth="1"/>
    <col min="2837" max="2837" width="0" style="491" hidden="1" customWidth="1"/>
    <col min="2838" max="2838" width="3.7109375" style="491" customWidth="1"/>
    <col min="2839" max="2839" width="11.140625" style="491" bestFit="1" customWidth="1"/>
    <col min="2840" max="3072" width="10.5703125" style="491"/>
    <col min="3073" max="3080" width="0" style="491" hidden="1" customWidth="1"/>
    <col min="3081" max="3083" width="3.7109375" style="491" customWidth="1"/>
    <col min="3084" max="3084" width="12.7109375" style="491" customWidth="1"/>
    <col min="3085" max="3085" width="47.42578125" style="491" customWidth="1"/>
    <col min="3086" max="3089" width="0" style="491" hidden="1" customWidth="1"/>
    <col min="3090" max="3090" width="11.7109375" style="491" customWidth="1"/>
    <col min="3091" max="3091" width="6.42578125" style="491" bestFit="1" customWidth="1"/>
    <col min="3092" max="3092" width="11.7109375" style="491" customWidth="1"/>
    <col min="3093" max="3093" width="0" style="491" hidden="1" customWidth="1"/>
    <col min="3094" max="3094" width="3.7109375" style="491" customWidth="1"/>
    <col min="3095" max="3095" width="11.140625" style="491" bestFit="1" customWidth="1"/>
    <col min="3096" max="3328" width="10.5703125" style="491"/>
    <col min="3329" max="3336" width="0" style="491" hidden="1" customWidth="1"/>
    <col min="3337" max="3339" width="3.7109375" style="491" customWidth="1"/>
    <col min="3340" max="3340" width="12.7109375" style="491" customWidth="1"/>
    <col min="3341" max="3341" width="47.42578125" style="491" customWidth="1"/>
    <col min="3342" max="3345" width="0" style="491" hidden="1" customWidth="1"/>
    <col min="3346" max="3346" width="11.7109375" style="491" customWidth="1"/>
    <col min="3347" max="3347" width="6.42578125" style="491" bestFit="1" customWidth="1"/>
    <col min="3348" max="3348" width="11.7109375" style="491" customWidth="1"/>
    <col min="3349" max="3349" width="0" style="491" hidden="1" customWidth="1"/>
    <col min="3350" max="3350" width="3.7109375" style="491" customWidth="1"/>
    <col min="3351" max="3351" width="11.140625" style="491" bestFit="1" customWidth="1"/>
    <col min="3352" max="3584" width="10.5703125" style="491"/>
    <col min="3585" max="3592" width="0" style="491" hidden="1" customWidth="1"/>
    <col min="3593" max="3595" width="3.7109375" style="491" customWidth="1"/>
    <col min="3596" max="3596" width="12.7109375" style="491" customWidth="1"/>
    <col min="3597" max="3597" width="47.42578125" style="491" customWidth="1"/>
    <col min="3598" max="3601" width="0" style="491" hidden="1" customWidth="1"/>
    <col min="3602" max="3602" width="11.7109375" style="491" customWidth="1"/>
    <col min="3603" max="3603" width="6.42578125" style="491" bestFit="1" customWidth="1"/>
    <col min="3604" max="3604" width="11.7109375" style="491" customWidth="1"/>
    <col min="3605" max="3605" width="0" style="491" hidden="1" customWidth="1"/>
    <col min="3606" max="3606" width="3.7109375" style="491" customWidth="1"/>
    <col min="3607" max="3607" width="11.140625" style="491" bestFit="1" customWidth="1"/>
    <col min="3608" max="3840" width="10.5703125" style="491"/>
    <col min="3841" max="3848" width="0" style="491" hidden="1" customWidth="1"/>
    <col min="3849" max="3851" width="3.7109375" style="491" customWidth="1"/>
    <col min="3852" max="3852" width="12.7109375" style="491" customWidth="1"/>
    <col min="3853" max="3853" width="47.42578125" style="491" customWidth="1"/>
    <col min="3854" max="3857" width="0" style="491" hidden="1" customWidth="1"/>
    <col min="3858" max="3858" width="11.7109375" style="491" customWidth="1"/>
    <col min="3859" max="3859" width="6.42578125" style="491" bestFit="1" customWidth="1"/>
    <col min="3860" max="3860" width="11.7109375" style="491" customWidth="1"/>
    <col min="3861" max="3861" width="0" style="491" hidden="1" customWidth="1"/>
    <col min="3862" max="3862" width="3.7109375" style="491" customWidth="1"/>
    <col min="3863" max="3863" width="11.140625" style="491" bestFit="1" customWidth="1"/>
    <col min="3864" max="4096" width="10.5703125" style="491"/>
    <col min="4097" max="4104" width="0" style="491" hidden="1" customWidth="1"/>
    <col min="4105" max="4107" width="3.7109375" style="491" customWidth="1"/>
    <col min="4108" max="4108" width="12.7109375" style="491" customWidth="1"/>
    <col min="4109" max="4109" width="47.42578125" style="491" customWidth="1"/>
    <col min="4110" max="4113" width="0" style="491" hidden="1" customWidth="1"/>
    <col min="4114" max="4114" width="11.7109375" style="491" customWidth="1"/>
    <col min="4115" max="4115" width="6.42578125" style="491" bestFit="1" customWidth="1"/>
    <col min="4116" max="4116" width="11.7109375" style="491" customWidth="1"/>
    <col min="4117" max="4117" width="0" style="491" hidden="1" customWidth="1"/>
    <col min="4118" max="4118" width="3.7109375" style="491" customWidth="1"/>
    <col min="4119" max="4119" width="11.140625" style="491" bestFit="1" customWidth="1"/>
    <col min="4120" max="4352" width="10.5703125" style="491"/>
    <col min="4353" max="4360" width="0" style="491" hidden="1" customWidth="1"/>
    <col min="4361" max="4363" width="3.7109375" style="491" customWidth="1"/>
    <col min="4364" max="4364" width="12.7109375" style="491" customWidth="1"/>
    <col min="4365" max="4365" width="47.42578125" style="491" customWidth="1"/>
    <col min="4366" max="4369" width="0" style="491" hidden="1" customWidth="1"/>
    <col min="4370" max="4370" width="11.7109375" style="491" customWidth="1"/>
    <col min="4371" max="4371" width="6.42578125" style="491" bestFit="1" customWidth="1"/>
    <col min="4372" max="4372" width="11.7109375" style="491" customWidth="1"/>
    <col min="4373" max="4373" width="0" style="491" hidden="1" customWidth="1"/>
    <col min="4374" max="4374" width="3.7109375" style="491" customWidth="1"/>
    <col min="4375" max="4375" width="11.140625" style="491" bestFit="1" customWidth="1"/>
    <col min="4376" max="4608" width="10.5703125" style="491"/>
    <col min="4609" max="4616" width="0" style="491" hidden="1" customWidth="1"/>
    <col min="4617" max="4619" width="3.7109375" style="491" customWidth="1"/>
    <col min="4620" max="4620" width="12.7109375" style="491" customWidth="1"/>
    <col min="4621" max="4621" width="47.42578125" style="491" customWidth="1"/>
    <col min="4622" max="4625" width="0" style="491" hidden="1" customWidth="1"/>
    <col min="4626" max="4626" width="11.7109375" style="491" customWidth="1"/>
    <col min="4627" max="4627" width="6.42578125" style="491" bestFit="1" customWidth="1"/>
    <col min="4628" max="4628" width="11.7109375" style="491" customWidth="1"/>
    <col min="4629" max="4629" width="0" style="491" hidden="1" customWidth="1"/>
    <col min="4630" max="4630" width="3.7109375" style="491" customWidth="1"/>
    <col min="4631" max="4631" width="11.140625" style="491" bestFit="1" customWidth="1"/>
    <col min="4632" max="4864" width="10.5703125" style="491"/>
    <col min="4865" max="4872" width="0" style="491" hidden="1" customWidth="1"/>
    <col min="4873" max="4875" width="3.7109375" style="491" customWidth="1"/>
    <col min="4876" max="4876" width="12.7109375" style="491" customWidth="1"/>
    <col min="4877" max="4877" width="47.42578125" style="491" customWidth="1"/>
    <col min="4878" max="4881" width="0" style="491" hidden="1" customWidth="1"/>
    <col min="4882" max="4882" width="11.7109375" style="491" customWidth="1"/>
    <col min="4883" max="4883" width="6.42578125" style="491" bestFit="1" customWidth="1"/>
    <col min="4884" max="4884" width="11.7109375" style="491" customWidth="1"/>
    <col min="4885" max="4885" width="0" style="491" hidden="1" customWidth="1"/>
    <col min="4886" max="4886" width="3.7109375" style="491" customWidth="1"/>
    <col min="4887" max="4887" width="11.140625" style="491" bestFit="1" customWidth="1"/>
    <col min="4888" max="5120" width="10.5703125" style="491"/>
    <col min="5121" max="5128" width="0" style="491" hidden="1" customWidth="1"/>
    <col min="5129" max="5131" width="3.7109375" style="491" customWidth="1"/>
    <col min="5132" max="5132" width="12.7109375" style="491" customWidth="1"/>
    <col min="5133" max="5133" width="47.42578125" style="491" customWidth="1"/>
    <col min="5134" max="5137" width="0" style="491" hidden="1" customWidth="1"/>
    <col min="5138" max="5138" width="11.7109375" style="491" customWidth="1"/>
    <col min="5139" max="5139" width="6.42578125" style="491" bestFit="1" customWidth="1"/>
    <col min="5140" max="5140" width="11.7109375" style="491" customWidth="1"/>
    <col min="5141" max="5141" width="0" style="491" hidden="1" customWidth="1"/>
    <col min="5142" max="5142" width="3.7109375" style="491" customWidth="1"/>
    <col min="5143" max="5143" width="11.140625" style="491" bestFit="1" customWidth="1"/>
    <col min="5144" max="5376" width="10.5703125" style="491"/>
    <col min="5377" max="5384" width="0" style="491" hidden="1" customWidth="1"/>
    <col min="5385" max="5387" width="3.7109375" style="491" customWidth="1"/>
    <col min="5388" max="5388" width="12.7109375" style="491" customWidth="1"/>
    <col min="5389" max="5389" width="47.42578125" style="491" customWidth="1"/>
    <col min="5390" max="5393" width="0" style="491" hidden="1" customWidth="1"/>
    <col min="5394" max="5394" width="11.7109375" style="491" customWidth="1"/>
    <col min="5395" max="5395" width="6.42578125" style="491" bestFit="1" customWidth="1"/>
    <col min="5396" max="5396" width="11.7109375" style="491" customWidth="1"/>
    <col min="5397" max="5397" width="0" style="491" hidden="1" customWidth="1"/>
    <col min="5398" max="5398" width="3.7109375" style="491" customWidth="1"/>
    <col min="5399" max="5399" width="11.140625" style="491" bestFit="1" customWidth="1"/>
    <col min="5400" max="5632" width="10.5703125" style="491"/>
    <col min="5633" max="5640" width="0" style="491" hidden="1" customWidth="1"/>
    <col min="5641" max="5643" width="3.7109375" style="491" customWidth="1"/>
    <col min="5644" max="5644" width="12.7109375" style="491" customWidth="1"/>
    <col min="5645" max="5645" width="47.42578125" style="491" customWidth="1"/>
    <col min="5646" max="5649" width="0" style="491" hidden="1" customWidth="1"/>
    <col min="5650" max="5650" width="11.7109375" style="491" customWidth="1"/>
    <col min="5651" max="5651" width="6.42578125" style="491" bestFit="1" customWidth="1"/>
    <col min="5652" max="5652" width="11.7109375" style="491" customWidth="1"/>
    <col min="5653" max="5653" width="0" style="491" hidden="1" customWidth="1"/>
    <col min="5654" max="5654" width="3.7109375" style="491" customWidth="1"/>
    <col min="5655" max="5655" width="11.140625" style="491" bestFit="1" customWidth="1"/>
    <col min="5656" max="5888" width="10.5703125" style="491"/>
    <col min="5889" max="5896" width="0" style="491" hidden="1" customWidth="1"/>
    <col min="5897" max="5899" width="3.7109375" style="491" customWidth="1"/>
    <col min="5900" max="5900" width="12.7109375" style="491" customWidth="1"/>
    <col min="5901" max="5901" width="47.42578125" style="491" customWidth="1"/>
    <col min="5902" max="5905" width="0" style="491" hidden="1" customWidth="1"/>
    <col min="5906" max="5906" width="11.7109375" style="491" customWidth="1"/>
    <col min="5907" max="5907" width="6.42578125" style="491" bestFit="1" customWidth="1"/>
    <col min="5908" max="5908" width="11.7109375" style="491" customWidth="1"/>
    <col min="5909" max="5909" width="0" style="491" hidden="1" customWidth="1"/>
    <col min="5910" max="5910" width="3.7109375" style="491" customWidth="1"/>
    <col min="5911" max="5911" width="11.140625" style="491" bestFit="1" customWidth="1"/>
    <col min="5912" max="6144" width="10.5703125" style="491"/>
    <col min="6145" max="6152" width="0" style="491" hidden="1" customWidth="1"/>
    <col min="6153" max="6155" width="3.7109375" style="491" customWidth="1"/>
    <col min="6156" max="6156" width="12.7109375" style="491" customWidth="1"/>
    <col min="6157" max="6157" width="47.42578125" style="491" customWidth="1"/>
    <col min="6158" max="6161" width="0" style="491" hidden="1" customWidth="1"/>
    <col min="6162" max="6162" width="11.7109375" style="491" customWidth="1"/>
    <col min="6163" max="6163" width="6.42578125" style="491" bestFit="1" customWidth="1"/>
    <col min="6164" max="6164" width="11.7109375" style="491" customWidth="1"/>
    <col min="6165" max="6165" width="0" style="491" hidden="1" customWidth="1"/>
    <col min="6166" max="6166" width="3.7109375" style="491" customWidth="1"/>
    <col min="6167" max="6167" width="11.140625" style="491" bestFit="1" customWidth="1"/>
    <col min="6168" max="6400" width="10.5703125" style="491"/>
    <col min="6401" max="6408" width="0" style="491" hidden="1" customWidth="1"/>
    <col min="6409" max="6411" width="3.7109375" style="491" customWidth="1"/>
    <col min="6412" max="6412" width="12.7109375" style="491" customWidth="1"/>
    <col min="6413" max="6413" width="47.42578125" style="491" customWidth="1"/>
    <col min="6414" max="6417" width="0" style="491" hidden="1" customWidth="1"/>
    <col min="6418" max="6418" width="11.7109375" style="491" customWidth="1"/>
    <col min="6419" max="6419" width="6.42578125" style="491" bestFit="1" customWidth="1"/>
    <col min="6420" max="6420" width="11.7109375" style="491" customWidth="1"/>
    <col min="6421" max="6421" width="0" style="491" hidden="1" customWidth="1"/>
    <col min="6422" max="6422" width="3.7109375" style="491" customWidth="1"/>
    <col min="6423" max="6423" width="11.140625" style="491" bestFit="1" customWidth="1"/>
    <col min="6424" max="6656" width="10.5703125" style="491"/>
    <col min="6657" max="6664" width="0" style="491" hidden="1" customWidth="1"/>
    <col min="6665" max="6667" width="3.7109375" style="491" customWidth="1"/>
    <col min="6668" max="6668" width="12.7109375" style="491" customWidth="1"/>
    <col min="6669" max="6669" width="47.42578125" style="491" customWidth="1"/>
    <col min="6670" max="6673" width="0" style="491" hidden="1" customWidth="1"/>
    <col min="6674" max="6674" width="11.7109375" style="491" customWidth="1"/>
    <col min="6675" max="6675" width="6.42578125" style="491" bestFit="1" customWidth="1"/>
    <col min="6676" max="6676" width="11.7109375" style="491" customWidth="1"/>
    <col min="6677" max="6677" width="0" style="491" hidden="1" customWidth="1"/>
    <col min="6678" max="6678" width="3.7109375" style="491" customWidth="1"/>
    <col min="6679" max="6679" width="11.140625" style="491" bestFit="1" customWidth="1"/>
    <col min="6680" max="6912" width="10.5703125" style="491"/>
    <col min="6913" max="6920" width="0" style="491" hidden="1" customWidth="1"/>
    <col min="6921" max="6923" width="3.7109375" style="491" customWidth="1"/>
    <col min="6924" max="6924" width="12.7109375" style="491" customWidth="1"/>
    <col min="6925" max="6925" width="47.42578125" style="491" customWidth="1"/>
    <col min="6926" max="6929" width="0" style="491" hidden="1" customWidth="1"/>
    <col min="6930" max="6930" width="11.7109375" style="491" customWidth="1"/>
    <col min="6931" max="6931" width="6.42578125" style="491" bestFit="1" customWidth="1"/>
    <col min="6932" max="6932" width="11.7109375" style="491" customWidth="1"/>
    <col min="6933" max="6933" width="0" style="491" hidden="1" customWidth="1"/>
    <col min="6934" max="6934" width="3.7109375" style="491" customWidth="1"/>
    <col min="6935" max="6935" width="11.140625" style="491" bestFit="1" customWidth="1"/>
    <col min="6936" max="7168" width="10.5703125" style="491"/>
    <col min="7169" max="7176" width="0" style="491" hidden="1" customWidth="1"/>
    <col min="7177" max="7179" width="3.7109375" style="491" customWidth="1"/>
    <col min="7180" max="7180" width="12.7109375" style="491" customWidth="1"/>
    <col min="7181" max="7181" width="47.42578125" style="491" customWidth="1"/>
    <col min="7182" max="7185" width="0" style="491" hidden="1" customWidth="1"/>
    <col min="7186" max="7186" width="11.7109375" style="491" customWidth="1"/>
    <col min="7187" max="7187" width="6.42578125" style="491" bestFit="1" customWidth="1"/>
    <col min="7188" max="7188" width="11.7109375" style="491" customWidth="1"/>
    <col min="7189" max="7189" width="0" style="491" hidden="1" customWidth="1"/>
    <col min="7190" max="7190" width="3.7109375" style="491" customWidth="1"/>
    <col min="7191" max="7191" width="11.140625" style="491" bestFit="1" customWidth="1"/>
    <col min="7192" max="7424" width="10.5703125" style="491"/>
    <col min="7425" max="7432" width="0" style="491" hidden="1" customWidth="1"/>
    <col min="7433" max="7435" width="3.7109375" style="491" customWidth="1"/>
    <col min="7436" max="7436" width="12.7109375" style="491" customWidth="1"/>
    <col min="7437" max="7437" width="47.42578125" style="491" customWidth="1"/>
    <col min="7438" max="7441" width="0" style="491" hidden="1" customWidth="1"/>
    <col min="7442" max="7442" width="11.7109375" style="491" customWidth="1"/>
    <col min="7443" max="7443" width="6.42578125" style="491" bestFit="1" customWidth="1"/>
    <col min="7444" max="7444" width="11.7109375" style="491" customWidth="1"/>
    <col min="7445" max="7445" width="0" style="491" hidden="1" customWidth="1"/>
    <col min="7446" max="7446" width="3.7109375" style="491" customWidth="1"/>
    <col min="7447" max="7447" width="11.140625" style="491" bestFit="1" customWidth="1"/>
    <col min="7448" max="7680" width="10.5703125" style="491"/>
    <col min="7681" max="7688" width="0" style="491" hidden="1" customWidth="1"/>
    <col min="7689" max="7691" width="3.7109375" style="491" customWidth="1"/>
    <col min="7692" max="7692" width="12.7109375" style="491" customWidth="1"/>
    <col min="7693" max="7693" width="47.42578125" style="491" customWidth="1"/>
    <col min="7694" max="7697" width="0" style="491" hidden="1" customWidth="1"/>
    <col min="7698" max="7698" width="11.7109375" style="491" customWidth="1"/>
    <col min="7699" max="7699" width="6.42578125" style="491" bestFit="1" customWidth="1"/>
    <col min="7700" max="7700" width="11.7109375" style="491" customWidth="1"/>
    <col min="7701" max="7701" width="0" style="491" hidden="1" customWidth="1"/>
    <col min="7702" max="7702" width="3.7109375" style="491" customWidth="1"/>
    <col min="7703" max="7703" width="11.140625" style="491" bestFit="1" customWidth="1"/>
    <col min="7704" max="7936" width="10.5703125" style="491"/>
    <col min="7937" max="7944" width="0" style="491" hidden="1" customWidth="1"/>
    <col min="7945" max="7947" width="3.7109375" style="491" customWidth="1"/>
    <col min="7948" max="7948" width="12.7109375" style="491" customWidth="1"/>
    <col min="7949" max="7949" width="47.42578125" style="491" customWidth="1"/>
    <col min="7950" max="7953" width="0" style="491" hidden="1" customWidth="1"/>
    <col min="7954" max="7954" width="11.7109375" style="491" customWidth="1"/>
    <col min="7955" max="7955" width="6.42578125" style="491" bestFit="1" customWidth="1"/>
    <col min="7956" max="7956" width="11.7109375" style="491" customWidth="1"/>
    <col min="7957" max="7957" width="0" style="491" hidden="1" customWidth="1"/>
    <col min="7958" max="7958" width="3.7109375" style="491" customWidth="1"/>
    <col min="7959" max="7959" width="11.140625" style="491" bestFit="1" customWidth="1"/>
    <col min="7960" max="8192" width="10.5703125" style="491"/>
    <col min="8193" max="8200" width="0" style="491" hidden="1" customWidth="1"/>
    <col min="8201" max="8203" width="3.7109375" style="491" customWidth="1"/>
    <col min="8204" max="8204" width="12.7109375" style="491" customWidth="1"/>
    <col min="8205" max="8205" width="47.42578125" style="491" customWidth="1"/>
    <col min="8206" max="8209" width="0" style="491" hidden="1" customWidth="1"/>
    <col min="8210" max="8210" width="11.7109375" style="491" customWidth="1"/>
    <col min="8211" max="8211" width="6.42578125" style="491" bestFit="1" customWidth="1"/>
    <col min="8212" max="8212" width="11.7109375" style="491" customWidth="1"/>
    <col min="8213" max="8213" width="0" style="491" hidden="1" customWidth="1"/>
    <col min="8214" max="8214" width="3.7109375" style="491" customWidth="1"/>
    <col min="8215" max="8215" width="11.140625" style="491" bestFit="1" customWidth="1"/>
    <col min="8216" max="8448" width="10.5703125" style="491"/>
    <col min="8449" max="8456" width="0" style="491" hidden="1" customWidth="1"/>
    <col min="8457" max="8459" width="3.7109375" style="491" customWidth="1"/>
    <col min="8460" max="8460" width="12.7109375" style="491" customWidth="1"/>
    <col min="8461" max="8461" width="47.42578125" style="491" customWidth="1"/>
    <col min="8462" max="8465" width="0" style="491" hidden="1" customWidth="1"/>
    <col min="8466" max="8466" width="11.7109375" style="491" customWidth="1"/>
    <col min="8467" max="8467" width="6.42578125" style="491" bestFit="1" customWidth="1"/>
    <col min="8468" max="8468" width="11.7109375" style="491" customWidth="1"/>
    <col min="8469" max="8469" width="0" style="491" hidden="1" customWidth="1"/>
    <col min="8470" max="8470" width="3.7109375" style="491" customWidth="1"/>
    <col min="8471" max="8471" width="11.140625" style="491" bestFit="1" customWidth="1"/>
    <col min="8472" max="8704" width="10.5703125" style="491"/>
    <col min="8705" max="8712" width="0" style="491" hidden="1" customWidth="1"/>
    <col min="8713" max="8715" width="3.7109375" style="491" customWidth="1"/>
    <col min="8716" max="8716" width="12.7109375" style="491" customWidth="1"/>
    <col min="8717" max="8717" width="47.42578125" style="491" customWidth="1"/>
    <col min="8718" max="8721" width="0" style="491" hidden="1" customWidth="1"/>
    <col min="8722" max="8722" width="11.7109375" style="491" customWidth="1"/>
    <col min="8723" max="8723" width="6.42578125" style="491" bestFit="1" customWidth="1"/>
    <col min="8724" max="8724" width="11.7109375" style="491" customWidth="1"/>
    <col min="8725" max="8725" width="0" style="491" hidden="1" customWidth="1"/>
    <col min="8726" max="8726" width="3.7109375" style="491" customWidth="1"/>
    <col min="8727" max="8727" width="11.140625" style="491" bestFit="1" customWidth="1"/>
    <col min="8728" max="8960" width="10.5703125" style="491"/>
    <col min="8961" max="8968" width="0" style="491" hidden="1" customWidth="1"/>
    <col min="8969" max="8971" width="3.7109375" style="491" customWidth="1"/>
    <col min="8972" max="8972" width="12.7109375" style="491" customWidth="1"/>
    <col min="8973" max="8973" width="47.42578125" style="491" customWidth="1"/>
    <col min="8974" max="8977" width="0" style="491" hidden="1" customWidth="1"/>
    <col min="8978" max="8978" width="11.7109375" style="491" customWidth="1"/>
    <col min="8979" max="8979" width="6.42578125" style="491" bestFit="1" customWidth="1"/>
    <col min="8980" max="8980" width="11.7109375" style="491" customWidth="1"/>
    <col min="8981" max="8981" width="0" style="491" hidden="1" customWidth="1"/>
    <col min="8982" max="8982" width="3.7109375" style="491" customWidth="1"/>
    <col min="8983" max="8983" width="11.140625" style="491" bestFit="1" customWidth="1"/>
    <col min="8984" max="9216" width="10.5703125" style="491"/>
    <col min="9217" max="9224" width="0" style="491" hidden="1" customWidth="1"/>
    <col min="9225" max="9227" width="3.7109375" style="491" customWidth="1"/>
    <col min="9228" max="9228" width="12.7109375" style="491" customWidth="1"/>
    <col min="9229" max="9229" width="47.42578125" style="491" customWidth="1"/>
    <col min="9230" max="9233" width="0" style="491" hidden="1" customWidth="1"/>
    <col min="9234" max="9234" width="11.7109375" style="491" customWidth="1"/>
    <col min="9235" max="9235" width="6.42578125" style="491" bestFit="1" customWidth="1"/>
    <col min="9236" max="9236" width="11.7109375" style="491" customWidth="1"/>
    <col min="9237" max="9237" width="0" style="491" hidden="1" customWidth="1"/>
    <col min="9238" max="9238" width="3.7109375" style="491" customWidth="1"/>
    <col min="9239" max="9239" width="11.140625" style="491" bestFit="1" customWidth="1"/>
    <col min="9240" max="9472" width="10.5703125" style="491"/>
    <col min="9473" max="9480" width="0" style="491" hidden="1" customWidth="1"/>
    <col min="9481" max="9483" width="3.7109375" style="491" customWidth="1"/>
    <col min="9484" max="9484" width="12.7109375" style="491" customWidth="1"/>
    <col min="9485" max="9485" width="47.42578125" style="491" customWidth="1"/>
    <col min="9486" max="9489" width="0" style="491" hidden="1" customWidth="1"/>
    <col min="9490" max="9490" width="11.7109375" style="491" customWidth="1"/>
    <col min="9491" max="9491" width="6.42578125" style="491" bestFit="1" customWidth="1"/>
    <col min="9492" max="9492" width="11.7109375" style="491" customWidth="1"/>
    <col min="9493" max="9493" width="0" style="491" hidden="1" customWidth="1"/>
    <col min="9494" max="9494" width="3.7109375" style="491" customWidth="1"/>
    <col min="9495" max="9495" width="11.140625" style="491" bestFit="1" customWidth="1"/>
    <col min="9496" max="9728" width="10.5703125" style="491"/>
    <col min="9729" max="9736" width="0" style="491" hidden="1" customWidth="1"/>
    <col min="9737" max="9739" width="3.7109375" style="491" customWidth="1"/>
    <col min="9740" max="9740" width="12.7109375" style="491" customWidth="1"/>
    <col min="9741" max="9741" width="47.42578125" style="491" customWidth="1"/>
    <col min="9742" max="9745" width="0" style="491" hidden="1" customWidth="1"/>
    <col min="9746" max="9746" width="11.7109375" style="491" customWidth="1"/>
    <col min="9747" max="9747" width="6.42578125" style="491" bestFit="1" customWidth="1"/>
    <col min="9748" max="9748" width="11.7109375" style="491" customWidth="1"/>
    <col min="9749" max="9749" width="0" style="491" hidden="1" customWidth="1"/>
    <col min="9750" max="9750" width="3.7109375" style="491" customWidth="1"/>
    <col min="9751" max="9751" width="11.140625" style="491" bestFit="1" customWidth="1"/>
    <col min="9752" max="9984" width="10.5703125" style="491"/>
    <col min="9985" max="9992" width="0" style="491" hidden="1" customWidth="1"/>
    <col min="9993" max="9995" width="3.7109375" style="491" customWidth="1"/>
    <col min="9996" max="9996" width="12.7109375" style="491" customWidth="1"/>
    <col min="9997" max="9997" width="47.42578125" style="491" customWidth="1"/>
    <col min="9998" max="10001" width="0" style="491" hidden="1" customWidth="1"/>
    <col min="10002" max="10002" width="11.7109375" style="491" customWidth="1"/>
    <col min="10003" max="10003" width="6.42578125" style="491" bestFit="1" customWidth="1"/>
    <col min="10004" max="10004" width="11.7109375" style="491" customWidth="1"/>
    <col min="10005" max="10005" width="0" style="491" hidden="1" customWidth="1"/>
    <col min="10006" max="10006" width="3.7109375" style="491" customWidth="1"/>
    <col min="10007" max="10007" width="11.140625" style="491" bestFit="1" customWidth="1"/>
    <col min="10008" max="10240" width="10.5703125" style="491"/>
    <col min="10241" max="10248" width="0" style="491" hidden="1" customWidth="1"/>
    <col min="10249" max="10251" width="3.7109375" style="491" customWidth="1"/>
    <col min="10252" max="10252" width="12.7109375" style="491" customWidth="1"/>
    <col min="10253" max="10253" width="47.42578125" style="491" customWidth="1"/>
    <col min="10254" max="10257" width="0" style="491" hidden="1" customWidth="1"/>
    <col min="10258" max="10258" width="11.7109375" style="491" customWidth="1"/>
    <col min="10259" max="10259" width="6.42578125" style="491" bestFit="1" customWidth="1"/>
    <col min="10260" max="10260" width="11.7109375" style="491" customWidth="1"/>
    <col min="10261" max="10261" width="0" style="491" hidden="1" customWidth="1"/>
    <col min="10262" max="10262" width="3.7109375" style="491" customWidth="1"/>
    <col min="10263" max="10263" width="11.140625" style="491" bestFit="1" customWidth="1"/>
    <col min="10264" max="10496" width="10.5703125" style="491"/>
    <col min="10497" max="10504" width="0" style="491" hidden="1" customWidth="1"/>
    <col min="10505" max="10507" width="3.7109375" style="491" customWidth="1"/>
    <col min="10508" max="10508" width="12.7109375" style="491" customWidth="1"/>
    <col min="10509" max="10509" width="47.42578125" style="491" customWidth="1"/>
    <col min="10510" max="10513" width="0" style="491" hidden="1" customWidth="1"/>
    <col min="10514" max="10514" width="11.7109375" style="491" customWidth="1"/>
    <col min="10515" max="10515" width="6.42578125" style="491" bestFit="1" customWidth="1"/>
    <col min="10516" max="10516" width="11.7109375" style="491" customWidth="1"/>
    <col min="10517" max="10517" width="0" style="491" hidden="1" customWidth="1"/>
    <col min="10518" max="10518" width="3.7109375" style="491" customWidth="1"/>
    <col min="10519" max="10519" width="11.140625" style="491" bestFit="1" customWidth="1"/>
    <col min="10520" max="10752" width="10.5703125" style="491"/>
    <col min="10753" max="10760" width="0" style="491" hidden="1" customWidth="1"/>
    <col min="10761" max="10763" width="3.7109375" style="491" customWidth="1"/>
    <col min="10764" max="10764" width="12.7109375" style="491" customWidth="1"/>
    <col min="10765" max="10765" width="47.42578125" style="491" customWidth="1"/>
    <col min="10766" max="10769" width="0" style="491" hidden="1" customWidth="1"/>
    <col min="10770" max="10770" width="11.7109375" style="491" customWidth="1"/>
    <col min="10771" max="10771" width="6.42578125" style="491" bestFit="1" customWidth="1"/>
    <col min="10772" max="10772" width="11.7109375" style="491" customWidth="1"/>
    <col min="10773" max="10773" width="0" style="491" hidden="1" customWidth="1"/>
    <col min="10774" max="10774" width="3.7109375" style="491" customWidth="1"/>
    <col min="10775" max="10775" width="11.140625" style="491" bestFit="1" customWidth="1"/>
    <col min="10776" max="11008" width="10.5703125" style="491"/>
    <col min="11009" max="11016" width="0" style="491" hidden="1" customWidth="1"/>
    <col min="11017" max="11019" width="3.7109375" style="491" customWidth="1"/>
    <col min="11020" max="11020" width="12.7109375" style="491" customWidth="1"/>
    <col min="11021" max="11021" width="47.42578125" style="491" customWidth="1"/>
    <col min="11022" max="11025" width="0" style="491" hidden="1" customWidth="1"/>
    <col min="11026" max="11026" width="11.7109375" style="491" customWidth="1"/>
    <col min="11027" max="11027" width="6.42578125" style="491" bestFit="1" customWidth="1"/>
    <col min="11028" max="11028" width="11.7109375" style="491" customWidth="1"/>
    <col min="11029" max="11029" width="0" style="491" hidden="1" customWidth="1"/>
    <col min="11030" max="11030" width="3.7109375" style="491" customWidth="1"/>
    <col min="11031" max="11031" width="11.140625" style="491" bestFit="1" customWidth="1"/>
    <col min="11032" max="11264" width="10.5703125" style="491"/>
    <col min="11265" max="11272" width="0" style="491" hidden="1" customWidth="1"/>
    <col min="11273" max="11275" width="3.7109375" style="491" customWidth="1"/>
    <col min="11276" max="11276" width="12.7109375" style="491" customWidth="1"/>
    <col min="11277" max="11277" width="47.42578125" style="491" customWidth="1"/>
    <col min="11278" max="11281" width="0" style="491" hidden="1" customWidth="1"/>
    <col min="11282" max="11282" width="11.7109375" style="491" customWidth="1"/>
    <col min="11283" max="11283" width="6.42578125" style="491" bestFit="1" customWidth="1"/>
    <col min="11284" max="11284" width="11.7109375" style="491" customWidth="1"/>
    <col min="11285" max="11285" width="0" style="491" hidden="1" customWidth="1"/>
    <col min="11286" max="11286" width="3.7109375" style="491" customWidth="1"/>
    <col min="11287" max="11287" width="11.140625" style="491" bestFit="1" customWidth="1"/>
    <col min="11288" max="11520" width="10.5703125" style="491"/>
    <col min="11521" max="11528" width="0" style="491" hidden="1" customWidth="1"/>
    <col min="11529" max="11531" width="3.7109375" style="491" customWidth="1"/>
    <col min="11532" max="11532" width="12.7109375" style="491" customWidth="1"/>
    <col min="11533" max="11533" width="47.42578125" style="491" customWidth="1"/>
    <col min="11534" max="11537" width="0" style="491" hidden="1" customWidth="1"/>
    <col min="11538" max="11538" width="11.7109375" style="491" customWidth="1"/>
    <col min="11539" max="11539" width="6.42578125" style="491" bestFit="1" customWidth="1"/>
    <col min="11540" max="11540" width="11.7109375" style="491" customWidth="1"/>
    <col min="11541" max="11541" width="0" style="491" hidden="1" customWidth="1"/>
    <col min="11542" max="11542" width="3.7109375" style="491" customWidth="1"/>
    <col min="11543" max="11543" width="11.140625" style="491" bestFit="1" customWidth="1"/>
    <col min="11544" max="11776" width="10.5703125" style="491"/>
    <col min="11777" max="11784" width="0" style="491" hidden="1" customWidth="1"/>
    <col min="11785" max="11787" width="3.7109375" style="491" customWidth="1"/>
    <col min="11788" max="11788" width="12.7109375" style="491" customWidth="1"/>
    <col min="11789" max="11789" width="47.42578125" style="491" customWidth="1"/>
    <col min="11790" max="11793" width="0" style="491" hidden="1" customWidth="1"/>
    <col min="11794" max="11794" width="11.7109375" style="491" customWidth="1"/>
    <col min="11795" max="11795" width="6.42578125" style="491" bestFit="1" customWidth="1"/>
    <col min="11796" max="11796" width="11.7109375" style="491" customWidth="1"/>
    <col min="11797" max="11797" width="0" style="491" hidden="1" customWidth="1"/>
    <col min="11798" max="11798" width="3.7109375" style="491" customWidth="1"/>
    <col min="11799" max="11799" width="11.140625" style="491" bestFit="1" customWidth="1"/>
    <col min="11800" max="12032" width="10.5703125" style="491"/>
    <col min="12033" max="12040" width="0" style="491" hidden="1" customWidth="1"/>
    <col min="12041" max="12043" width="3.7109375" style="491" customWidth="1"/>
    <col min="12044" max="12044" width="12.7109375" style="491" customWidth="1"/>
    <col min="12045" max="12045" width="47.42578125" style="491" customWidth="1"/>
    <col min="12046" max="12049" width="0" style="491" hidden="1" customWidth="1"/>
    <col min="12050" max="12050" width="11.7109375" style="491" customWidth="1"/>
    <col min="12051" max="12051" width="6.42578125" style="491" bestFit="1" customWidth="1"/>
    <col min="12052" max="12052" width="11.7109375" style="491" customWidth="1"/>
    <col min="12053" max="12053" width="0" style="491" hidden="1" customWidth="1"/>
    <col min="12054" max="12054" width="3.7109375" style="491" customWidth="1"/>
    <col min="12055" max="12055" width="11.140625" style="491" bestFit="1" customWidth="1"/>
    <col min="12056" max="12288" width="10.5703125" style="491"/>
    <col min="12289" max="12296" width="0" style="491" hidden="1" customWidth="1"/>
    <col min="12297" max="12299" width="3.7109375" style="491" customWidth="1"/>
    <col min="12300" max="12300" width="12.7109375" style="491" customWidth="1"/>
    <col min="12301" max="12301" width="47.42578125" style="491" customWidth="1"/>
    <col min="12302" max="12305" width="0" style="491" hidden="1" customWidth="1"/>
    <col min="12306" max="12306" width="11.7109375" style="491" customWidth="1"/>
    <col min="12307" max="12307" width="6.42578125" style="491" bestFit="1" customWidth="1"/>
    <col min="12308" max="12308" width="11.7109375" style="491" customWidth="1"/>
    <col min="12309" max="12309" width="0" style="491" hidden="1" customWidth="1"/>
    <col min="12310" max="12310" width="3.7109375" style="491" customWidth="1"/>
    <col min="12311" max="12311" width="11.140625" style="491" bestFit="1" customWidth="1"/>
    <col min="12312" max="12544" width="10.5703125" style="491"/>
    <col min="12545" max="12552" width="0" style="491" hidden="1" customWidth="1"/>
    <col min="12553" max="12555" width="3.7109375" style="491" customWidth="1"/>
    <col min="12556" max="12556" width="12.7109375" style="491" customWidth="1"/>
    <col min="12557" max="12557" width="47.42578125" style="491" customWidth="1"/>
    <col min="12558" max="12561" width="0" style="491" hidden="1" customWidth="1"/>
    <col min="12562" max="12562" width="11.7109375" style="491" customWidth="1"/>
    <col min="12563" max="12563" width="6.42578125" style="491" bestFit="1" customWidth="1"/>
    <col min="12564" max="12564" width="11.7109375" style="491" customWidth="1"/>
    <col min="12565" max="12565" width="0" style="491" hidden="1" customWidth="1"/>
    <col min="12566" max="12566" width="3.7109375" style="491" customWidth="1"/>
    <col min="12567" max="12567" width="11.140625" style="491" bestFit="1" customWidth="1"/>
    <col min="12568" max="12800" width="10.5703125" style="491"/>
    <col min="12801" max="12808" width="0" style="491" hidden="1" customWidth="1"/>
    <col min="12809" max="12811" width="3.7109375" style="491" customWidth="1"/>
    <col min="12812" max="12812" width="12.7109375" style="491" customWidth="1"/>
    <col min="12813" max="12813" width="47.42578125" style="491" customWidth="1"/>
    <col min="12814" max="12817" width="0" style="491" hidden="1" customWidth="1"/>
    <col min="12818" max="12818" width="11.7109375" style="491" customWidth="1"/>
    <col min="12819" max="12819" width="6.42578125" style="491" bestFit="1" customWidth="1"/>
    <col min="12820" max="12820" width="11.7109375" style="491" customWidth="1"/>
    <col min="12821" max="12821" width="0" style="491" hidden="1" customWidth="1"/>
    <col min="12822" max="12822" width="3.7109375" style="491" customWidth="1"/>
    <col min="12823" max="12823" width="11.140625" style="491" bestFit="1" customWidth="1"/>
    <col min="12824" max="13056" width="10.5703125" style="491"/>
    <col min="13057" max="13064" width="0" style="491" hidden="1" customWidth="1"/>
    <col min="13065" max="13067" width="3.7109375" style="491" customWidth="1"/>
    <col min="13068" max="13068" width="12.7109375" style="491" customWidth="1"/>
    <col min="13069" max="13069" width="47.42578125" style="491" customWidth="1"/>
    <col min="13070" max="13073" width="0" style="491" hidden="1" customWidth="1"/>
    <col min="13074" max="13074" width="11.7109375" style="491" customWidth="1"/>
    <col min="13075" max="13075" width="6.42578125" style="491" bestFit="1" customWidth="1"/>
    <col min="13076" max="13076" width="11.7109375" style="491" customWidth="1"/>
    <col min="13077" max="13077" width="0" style="491" hidden="1" customWidth="1"/>
    <col min="13078" max="13078" width="3.7109375" style="491" customWidth="1"/>
    <col min="13079" max="13079" width="11.140625" style="491" bestFit="1" customWidth="1"/>
    <col min="13080" max="13312" width="10.5703125" style="491"/>
    <col min="13313" max="13320" width="0" style="491" hidden="1" customWidth="1"/>
    <col min="13321" max="13323" width="3.7109375" style="491" customWidth="1"/>
    <col min="13324" max="13324" width="12.7109375" style="491" customWidth="1"/>
    <col min="13325" max="13325" width="47.42578125" style="491" customWidth="1"/>
    <col min="13326" max="13329" width="0" style="491" hidden="1" customWidth="1"/>
    <col min="13330" max="13330" width="11.7109375" style="491" customWidth="1"/>
    <col min="13331" max="13331" width="6.42578125" style="491" bestFit="1" customWidth="1"/>
    <col min="13332" max="13332" width="11.7109375" style="491" customWidth="1"/>
    <col min="13333" max="13333" width="0" style="491" hidden="1" customWidth="1"/>
    <col min="13334" max="13334" width="3.7109375" style="491" customWidth="1"/>
    <col min="13335" max="13335" width="11.140625" style="491" bestFit="1" customWidth="1"/>
    <col min="13336" max="13568" width="10.5703125" style="491"/>
    <col min="13569" max="13576" width="0" style="491" hidden="1" customWidth="1"/>
    <col min="13577" max="13579" width="3.7109375" style="491" customWidth="1"/>
    <col min="13580" max="13580" width="12.7109375" style="491" customWidth="1"/>
    <col min="13581" max="13581" width="47.42578125" style="491" customWidth="1"/>
    <col min="13582" max="13585" width="0" style="491" hidden="1" customWidth="1"/>
    <col min="13586" max="13586" width="11.7109375" style="491" customWidth="1"/>
    <col min="13587" max="13587" width="6.42578125" style="491" bestFit="1" customWidth="1"/>
    <col min="13588" max="13588" width="11.7109375" style="491" customWidth="1"/>
    <col min="13589" max="13589" width="0" style="491" hidden="1" customWidth="1"/>
    <col min="13590" max="13590" width="3.7109375" style="491" customWidth="1"/>
    <col min="13591" max="13591" width="11.140625" style="491" bestFit="1" customWidth="1"/>
    <col min="13592" max="13824" width="10.5703125" style="491"/>
    <col min="13825" max="13832" width="0" style="491" hidden="1" customWidth="1"/>
    <col min="13833" max="13835" width="3.7109375" style="491" customWidth="1"/>
    <col min="13836" max="13836" width="12.7109375" style="491" customWidth="1"/>
    <col min="13837" max="13837" width="47.42578125" style="491" customWidth="1"/>
    <col min="13838" max="13841" width="0" style="491" hidden="1" customWidth="1"/>
    <col min="13842" max="13842" width="11.7109375" style="491" customWidth="1"/>
    <col min="13843" max="13843" width="6.42578125" style="491" bestFit="1" customWidth="1"/>
    <col min="13844" max="13844" width="11.7109375" style="491" customWidth="1"/>
    <col min="13845" max="13845" width="0" style="491" hidden="1" customWidth="1"/>
    <col min="13846" max="13846" width="3.7109375" style="491" customWidth="1"/>
    <col min="13847" max="13847" width="11.140625" style="491" bestFit="1" customWidth="1"/>
    <col min="13848" max="14080" width="10.5703125" style="491"/>
    <col min="14081" max="14088" width="0" style="491" hidden="1" customWidth="1"/>
    <col min="14089" max="14091" width="3.7109375" style="491" customWidth="1"/>
    <col min="14092" max="14092" width="12.7109375" style="491" customWidth="1"/>
    <col min="14093" max="14093" width="47.42578125" style="491" customWidth="1"/>
    <col min="14094" max="14097" width="0" style="491" hidden="1" customWidth="1"/>
    <col min="14098" max="14098" width="11.7109375" style="491" customWidth="1"/>
    <col min="14099" max="14099" width="6.42578125" style="491" bestFit="1" customWidth="1"/>
    <col min="14100" max="14100" width="11.7109375" style="491" customWidth="1"/>
    <col min="14101" max="14101" width="0" style="491" hidden="1" customWidth="1"/>
    <col min="14102" max="14102" width="3.7109375" style="491" customWidth="1"/>
    <col min="14103" max="14103" width="11.140625" style="491" bestFit="1" customWidth="1"/>
    <col min="14104" max="14336" width="10.5703125" style="491"/>
    <col min="14337" max="14344" width="0" style="491" hidden="1" customWidth="1"/>
    <col min="14345" max="14347" width="3.7109375" style="491" customWidth="1"/>
    <col min="14348" max="14348" width="12.7109375" style="491" customWidth="1"/>
    <col min="14349" max="14349" width="47.42578125" style="491" customWidth="1"/>
    <col min="14350" max="14353" width="0" style="491" hidden="1" customWidth="1"/>
    <col min="14354" max="14354" width="11.7109375" style="491" customWidth="1"/>
    <col min="14355" max="14355" width="6.42578125" style="491" bestFit="1" customWidth="1"/>
    <col min="14356" max="14356" width="11.7109375" style="491" customWidth="1"/>
    <col min="14357" max="14357" width="0" style="491" hidden="1" customWidth="1"/>
    <col min="14358" max="14358" width="3.7109375" style="491" customWidth="1"/>
    <col min="14359" max="14359" width="11.140625" style="491" bestFit="1" customWidth="1"/>
    <col min="14360" max="14592" width="10.5703125" style="491"/>
    <col min="14593" max="14600" width="0" style="491" hidden="1" customWidth="1"/>
    <col min="14601" max="14603" width="3.7109375" style="491" customWidth="1"/>
    <col min="14604" max="14604" width="12.7109375" style="491" customWidth="1"/>
    <col min="14605" max="14605" width="47.42578125" style="491" customWidth="1"/>
    <col min="14606" max="14609" width="0" style="491" hidden="1" customWidth="1"/>
    <col min="14610" max="14610" width="11.7109375" style="491" customWidth="1"/>
    <col min="14611" max="14611" width="6.42578125" style="491" bestFit="1" customWidth="1"/>
    <col min="14612" max="14612" width="11.7109375" style="491" customWidth="1"/>
    <col min="14613" max="14613" width="0" style="491" hidden="1" customWidth="1"/>
    <col min="14614" max="14614" width="3.7109375" style="491" customWidth="1"/>
    <col min="14615" max="14615" width="11.140625" style="491" bestFit="1" customWidth="1"/>
    <col min="14616" max="14848" width="10.5703125" style="491"/>
    <col min="14849" max="14856" width="0" style="491" hidden="1" customWidth="1"/>
    <col min="14857" max="14859" width="3.7109375" style="491" customWidth="1"/>
    <col min="14860" max="14860" width="12.7109375" style="491" customWidth="1"/>
    <col min="14861" max="14861" width="47.42578125" style="491" customWidth="1"/>
    <col min="14862" max="14865" width="0" style="491" hidden="1" customWidth="1"/>
    <col min="14866" max="14866" width="11.7109375" style="491" customWidth="1"/>
    <col min="14867" max="14867" width="6.42578125" style="491" bestFit="1" customWidth="1"/>
    <col min="14868" max="14868" width="11.7109375" style="491" customWidth="1"/>
    <col min="14869" max="14869" width="0" style="491" hidden="1" customWidth="1"/>
    <col min="14870" max="14870" width="3.7109375" style="491" customWidth="1"/>
    <col min="14871" max="14871" width="11.140625" style="491" bestFit="1" customWidth="1"/>
    <col min="14872" max="15104" width="10.5703125" style="491"/>
    <col min="15105" max="15112" width="0" style="491" hidden="1" customWidth="1"/>
    <col min="15113" max="15115" width="3.7109375" style="491" customWidth="1"/>
    <col min="15116" max="15116" width="12.7109375" style="491" customWidth="1"/>
    <col min="15117" max="15117" width="47.42578125" style="491" customWidth="1"/>
    <col min="15118" max="15121" width="0" style="491" hidden="1" customWidth="1"/>
    <col min="15122" max="15122" width="11.7109375" style="491" customWidth="1"/>
    <col min="15123" max="15123" width="6.42578125" style="491" bestFit="1" customWidth="1"/>
    <col min="15124" max="15124" width="11.7109375" style="491" customWidth="1"/>
    <col min="15125" max="15125" width="0" style="491" hidden="1" customWidth="1"/>
    <col min="15126" max="15126" width="3.7109375" style="491" customWidth="1"/>
    <col min="15127" max="15127" width="11.140625" style="491" bestFit="1" customWidth="1"/>
    <col min="15128" max="15360" width="10.5703125" style="491"/>
    <col min="15361" max="15368" width="0" style="491" hidden="1" customWidth="1"/>
    <col min="15369" max="15371" width="3.7109375" style="491" customWidth="1"/>
    <col min="15372" max="15372" width="12.7109375" style="491" customWidth="1"/>
    <col min="15373" max="15373" width="47.42578125" style="491" customWidth="1"/>
    <col min="15374" max="15377" width="0" style="491" hidden="1" customWidth="1"/>
    <col min="15378" max="15378" width="11.7109375" style="491" customWidth="1"/>
    <col min="15379" max="15379" width="6.42578125" style="491" bestFit="1" customWidth="1"/>
    <col min="15380" max="15380" width="11.7109375" style="491" customWidth="1"/>
    <col min="15381" max="15381" width="0" style="491" hidden="1" customWidth="1"/>
    <col min="15382" max="15382" width="3.7109375" style="491" customWidth="1"/>
    <col min="15383" max="15383" width="11.140625" style="491" bestFit="1" customWidth="1"/>
    <col min="15384" max="15616" width="10.5703125" style="491"/>
    <col min="15617" max="15624" width="0" style="491" hidden="1" customWidth="1"/>
    <col min="15625" max="15627" width="3.7109375" style="491" customWidth="1"/>
    <col min="15628" max="15628" width="12.7109375" style="491" customWidth="1"/>
    <col min="15629" max="15629" width="47.42578125" style="491" customWidth="1"/>
    <col min="15630" max="15633" width="0" style="491" hidden="1" customWidth="1"/>
    <col min="15634" max="15634" width="11.7109375" style="491" customWidth="1"/>
    <col min="15635" max="15635" width="6.42578125" style="491" bestFit="1" customWidth="1"/>
    <col min="15636" max="15636" width="11.7109375" style="491" customWidth="1"/>
    <col min="15637" max="15637" width="0" style="491" hidden="1" customWidth="1"/>
    <col min="15638" max="15638" width="3.7109375" style="491" customWidth="1"/>
    <col min="15639" max="15639" width="11.140625" style="491" bestFit="1" customWidth="1"/>
    <col min="15640" max="15872" width="10.5703125" style="491"/>
    <col min="15873" max="15880" width="0" style="491" hidden="1" customWidth="1"/>
    <col min="15881" max="15883" width="3.7109375" style="491" customWidth="1"/>
    <col min="15884" max="15884" width="12.7109375" style="491" customWidth="1"/>
    <col min="15885" max="15885" width="47.42578125" style="491" customWidth="1"/>
    <col min="15886" max="15889" width="0" style="491" hidden="1" customWidth="1"/>
    <col min="15890" max="15890" width="11.7109375" style="491" customWidth="1"/>
    <col min="15891" max="15891" width="6.42578125" style="491" bestFit="1" customWidth="1"/>
    <col min="15892" max="15892" width="11.7109375" style="491" customWidth="1"/>
    <col min="15893" max="15893" width="0" style="491" hidden="1" customWidth="1"/>
    <col min="15894" max="15894" width="3.7109375" style="491" customWidth="1"/>
    <col min="15895" max="15895" width="11.140625" style="491" bestFit="1" customWidth="1"/>
    <col min="15896" max="16128" width="10.5703125" style="491"/>
    <col min="16129" max="16136" width="0" style="491" hidden="1" customWidth="1"/>
    <col min="16137" max="16139" width="3.7109375" style="491" customWidth="1"/>
    <col min="16140" max="16140" width="12.7109375" style="491" customWidth="1"/>
    <col min="16141" max="16141" width="47.42578125" style="491" customWidth="1"/>
    <col min="16142" max="16145" width="0" style="491" hidden="1" customWidth="1"/>
    <col min="16146" max="16146" width="11.7109375" style="491" customWidth="1"/>
    <col min="16147" max="16147" width="6.42578125" style="491" bestFit="1" customWidth="1"/>
    <col min="16148" max="16148" width="11.7109375" style="491" customWidth="1"/>
    <col min="16149" max="16149" width="0" style="491" hidden="1" customWidth="1"/>
    <col min="16150" max="16150" width="3.7109375" style="491" customWidth="1"/>
    <col min="16151" max="16151" width="11.140625" style="491" bestFit="1" customWidth="1"/>
    <col min="16152" max="16384" width="10.5703125" style="491"/>
  </cols>
  <sheetData>
    <row r="1" spans="1:35" ht="14.25" hidden="1" customHeight="1"/>
    <row r="2" spans="1:35" ht="14.25" hidden="1" customHeight="1"/>
    <row r="3" spans="1:35" ht="14.25" hidden="1" customHeight="1"/>
    <row r="4" spans="1:35" ht="3" customHeight="1">
      <c r="J4" s="497"/>
      <c r="K4" s="497"/>
      <c r="L4" s="492"/>
      <c r="M4" s="492"/>
      <c r="N4" s="492"/>
      <c r="O4" s="500"/>
      <c r="P4" s="500"/>
      <c r="Q4" s="500"/>
      <c r="R4" s="500"/>
      <c r="S4" s="500"/>
      <c r="T4" s="500"/>
      <c r="U4" s="492"/>
    </row>
    <row r="5" spans="1:35" ht="22.5" customHeight="1">
      <c r="J5" s="497"/>
      <c r="K5" s="497"/>
      <c r="L5" s="1300" t="s">
        <v>735</v>
      </c>
      <c r="M5" s="1300"/>
      <c r="N5" s="1300"/>
      <c r="O5" s="1300"/>
      <c r="P5" s="1300"/>
      <c r="Q5" s="1300"/>
      <c r="R5" s="1300"/>
      <c r="S5" s="1300"/>
      <c r="T5" s="1300"/>
      <c r="U5" s="546"/>
    </row>
    <row r="6" spans="1:35" ht="3" customHeight="1">
      <c r="J6" s="497"/>
      <c r="K6" s="497"/>
      <c r="L6" s="492"/>
      <c r="M6" s="492"/>
      <c r="N6" s="492"/>
      <c r="O6" s="496"/>
      <c r="P6" s="496"/>
      <c r="Q6" s="496"/>
      <c r="R6" s="496"/>
      <c r="S6" s="496"/>
      <c r="T6" s="496"/>
      <c r="U6" s="492"/>
    </row>
    <row r="7" spans="1:35"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35"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633"/>
      <c r="X8" s="557"/>
      <c r="Y8" s="557"/>
      <c r="Z8" s="557"/>
      <c r="AA8" s="557"/>
      <c r="AB8" s="557"/>
      <c r="AC8" s="557"/>
      <c r="AD8" s="557"/>
      <c r="AE8" s="557"/>
      <c r="AF8" s="557"/>
      <c r="AG8" s="557"/>
      <c r="AH8" s="557"/>
      <c r="AI8" s="557"/>
    </row>
    <row r="9" spans="1:35"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633"/>
      <c r="X9" s="557"/>
      <c r="Y9" s="557"/>
      <c r="Z9" s="557"/>
      <c r="AA9" s="557"/>
      <c r="AB9" s="557"/>
      <c r="AC9" s="557"/>
      <c r="AD9" s="557"/>
      <c r="AE9" s="557"/>
      <c r="AF9" s="557"/>
      <c r="AG9" s="557"/>
      <c r="AH9" s="557"/>
      <c r="AI9" s="557"/>
    </row>
    <row r="10" spans="1:35"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35" s="537" customFormat="1" ht="11.25" hidden="1" customHeight="1">
      <c r="A11" s="557"/>
      <c r="B11" s="557"/>
      <c r="C11" s="557"/>
      <c r="D11" s="557"/>
      <c r="E11" s="557"/>
      <c r="F11" s="557"/>
      <c r="G11" s="557"/>
      <c r="H11" s="557"/>
      <c r="L11" s="1301"/>
      <c r="M11" s="1301"/>
      <c r="N11" s="534"/>
      <c r="O11" s="1332"/>
      <c r="P11" s="1332"/>
      <c r="Q11" s="1332"/>
      <c r="R11" s="1332"/>
      <c r="S11" s="1332"/>
      <c r="T11" s="1332"/>
      <c r="U11" s="555" t="s">
        <v>371</v>
      </c>
      <c r="X11" s="557"/>
      <c r="Y11" s="557"/>
      <c r="Z11" s="557"/>
      <c r="AA11" s="557"/>
      <c r="AB11" s="557"/>
      <c r="AC11" s="557"/>
      <c r="AD11" s="557"/>
      <c r="AE11" s="557"/>
      <c r="AF11" s="557"/>
      <c r="AG11" s="557"/>
      <c r="AH11" s="557"/>
      <c r="AI11" s="557"/>
    </row>
    <row r="12" spans="1:35">
      <c r="J12" s="497"/>
      <c r="K12" s="497"/>
      <c r="L12" s="492"/>
      <c r="M12" s="492"/>
      <c r="N12" s="492"/>
      <c r="O12" s="1331"/>
      <c r="P12" s="1331"/>
      <c r="Q12" s="1331"/>
      <c r="R12" s="1331"/>
      <c r="S12" s="1331"/>
      <c r="T12" s="1331"/>
      <c r="U12" s="1331"/>
    </row>
    <row r="13" spans="1:35" ht="14.25" customHeight="1">
      <c r="J13" s="497"/>
      <c r="K13" s="497"/>
      <c r="L13" s="1229" t="s">
        <v>445</v>
      </c>
      <c r="M13" s="1229"/>
      <c r="N13" s="1229"/>
      <c r="O13" s="1229"/>
      <c r="P13" s="1229"/>
      <c r="Q13" s="1229"/>
      <c r="R13" s="1229"/>
      <c r="S13" s="1229"/>
      <c r="T13" s="1229"/>
      <c r="U13" s="1229"/>
      <c r="V13" s="1229"/>
      <c r="W13" s="1229" t="s">
        <v>446</v>
      </c>
    </row>
    <row r="14" spans="1:35" ht="14.25" customHeight="1">
      <c r="J14" s="497"/>
      <c r="K14" s="497"/>
      <c r="L14" s="1314" t="s">
        <v>91</v>
      </c>
      <c r="M14" s="1314" t="s">
        <v>603</v>
      </c>
      <c r="N14" s="489"/>
      <c r="O14" s="1315" t="s">
        <v>605</v>
      </c>
      <c r="P14" s="1316"/>
      <c r="Q14" s="1316"/>
      <c r="R14" s="1316"/>
      <c r="S14" s="1316"/>
      <c r="T14" s="1317"/>
      <c r="U14" s="1297" t="s">
        <v>339</v>
      </c>
      <c r="V14" s="1311" t="s">
        <v>274</v>
      </c>
      <c r="W14" s="1229"/>
    </row>
    <row r="15" spans="1:35" ht="14.25" customHeight="1">
      <c r="J15" s="497"/>
      <c r="K15" s="497"/>
      <c r="L15" s="1314"/>
      <c r="M15" s="1314"/>
      <c r="N15" s="489"/>
      <c r="O15" s="1320" t="s">
        <v>591</v>
      </c>
      <c r="P15" s="1318"/>
      <c r="Q15" s="1319"/>
      <c r="R15" s="1295" t="s">
        <v>616</v>
      </c>
      <c r="S15" s="1295"/>
      <c r="T15" s="1296"/>
      <c r="U15" s="1298"/>
      <c r="V15" s="1312"/>
      <c r="W15" s="1229"/>
    </row>
    <row r="16" spans="1:35" ht="30" customHeight="1">
      <c r="J16" s="497"/>
      <c r="K16" s="497"/>
      <c r="L16" s="1314"/>
      <c r="M16" s="1314"/>
      <c r="N16" s="488"/>
      <c r="O16" s="1321"/>
      <c r="P16" s="503"/>
      <c r="Q16" s="503"/>
      <c r="R16" s="504" t="s">
        <v>273</v>
      </c>
      <c r="S16" s="1309" t="s">
        <v>272</v>
      </c>
      <c r="T16" s="1310"/>
      <c r="U16" s="1299"/>
      <c r="V16" s="1313"/>
      <c r="W16" s="1229"/>
    </row>
    <row r="17" spans="1:36">
      <c r="J17" s="497"/>
      <c r="K17" s="536">
        <v>1</v>
      </c>
      <c r="L17" s="614" t="s">
        <v>92</v>
      </c>
      <c r="M17" s="614" t="s">
        <v>48</v>
      </c>
      <c r="N17" s="634" t="s">
        <v>48</v>
      </c>
      <c r="O17" s="615">
        <f ca="1">OFFSET(O17,0,-1)+1</f>
        <v>3</v>
      </c>
      <c r="P17" s="616">
        <f ca="1">OFFSET(P17,0,-1)</f>
        <v>3</v>
      </c>
      <c r="Q17" s="616">
        <f ca="1">OFFSET(Q17,0,-1)</f>
        <v>3</v>
      </c>
      <c r="R17" s="615">
        <f ca="1">OFFSET(R17,0,-1)+1</f>
        <v>4</v>
      </c>
      <c r="S17" s="1302">
        <f ca="1">OFFSET(S17,0,-1)+1</f>
        <v>5</v>
      </c>
      <c r="T17" s="1302"/>
      <c r="U17" s="615">
        <f ca="1">OFFSET(U17,0,-2)+1</f>
        <v>6</v>
      </c>
      <c r="V17" s="616">
        <f ca="1">OFFSET(V17,0,-1)</f>
        <v>6</v>
      </c>
      <c r="W17" s="615">
        <f ca="1">OFFSET(W17,0,-1)+1</f>
        <v>7</v>
      </c>
    </row>
    <row r="18" spans="1:36" ht="22.5">
      <c r="A18" s="1285">
        <v>1</v>
      </c>
      <c r="B18" s="865"/>
      <c r="C18" s="865"/>
      <c r="D18" s="865"/>
      <c r="E18" s="866"/>
      <c r="F18" s="867"/>
      <c r="G18" s="865"/>
      <c r="H18" s="865"/>
      <c r="I18" s="868"/>
      <c r="J18" s="863"/>
      <c r="K18" s="872">
        <v>1</v>
      </c>
      <c r="L18" s="560">
        <f>mergeValue(A18)</f>
        <v>1</v>
      </c>
      <c r="M18" s="608" t="s">
        <v>19</v>
      </c>
      <c r="N18" s="547"/>
      <c r="O18" s="1329"/>
      <c r="P18" s="1329"/>
      <c r="Q18" s="1329"/>
      <c r="R18" s="1329"/>
      <c r="S18" s="1329"/>
      <c r="T18" s="1329"/>
      <c r="U18" s="1329"/>
      <c r="V18" s="1329"/>
      <c r="W18" s="597" t="s">
        <v>721</v>
      </c>
    </row>
    <row r="19" spans="1:36" ht="22.5">
      <c r="A19" s="1285"/>
      <c r="B19" s="1285">
        <v>1</v>
      </c>
      <c r="C19" s="865"/>
      <c r="D19" s="865"/>
      <c r="E19" s="867"/>
      <c r="F19" s="867"/>
      <c r="G19" s="865"/>
      <c r="H19" s="865"/>
      <c r="I19" s="862"/>
      <c r="J19" s="861"/>
      <c r="K19" s="872">
        <v>1</v>
      </c>
      <c r="L19" s="560" t="str">
        <f>mergeValue(A19) &amp;"."&amp; mergeValue(B19)</f>
        <v>1.1</v>
      </c>
      <c r="M19" s="514" t="s">
        <v>15</v>
      </c>
      <c r="N19" s="547"/>
      <c r="O19" s="1329"/>
      <c r="P19" s="1329"/>
      <c r="Q19" s="1329"/>
      <c r="R19" s="1329"/>
      <c r="S19" s="1329"/>
      <c r="T19" s="1329"/>
      <c r="U19" s="1329"/>
      <c r="V19" s="1329"/>
      <c r="W19" s="597" t="s">
        <v>460</v>
      </c>
    </row>
    <row r="20" spans="1:36" ht="22.5">
      <c r="A20" s="1285"/>
      <c r="B20" s="1285"/>
      <c r="C20" s="1285">
        <v>1</v>
      </c>
      <c r="D20" s="865"/>
      <c r="E20" s="867"/>
      <c r="F20" s="867"/>
      <c r="G20" s="865"/>
      <c r="H20" s="865"/>
      <c r="I20" s="869"/>
      <c r="J20" s="861"/>
      <c r="K20" s="872">
        <v>1</v>
      </c>
      <c r="L20" s="560" t="str">
        <f>mergeValue(A20) &amp;"."&amp; mergeValue(B20)&amp;"."&amp; mergeValue(C20)</f>
        <v>1.1.1</v>
      </c>
      <c r="M20" s="515" t="s">
        <v>7</v>
      </c>
      <c r="N20" s="547"/>
      <c r="O20" s="1329"/>
      <c r="P20" s="1329"/>
      <c r="Q20" s="1329"/>
      <c r="R20" s="1329"/>
      <c r="S20" s="1329"/>
      <c r="T20" s="1329"/>
      <c r="U20" s="1329"/>
      <c r="V20" s="1329"/>
      <c r="W20" s="597" t="s">
        <v>601</v>
      </c>
    </row>
    <row r="21" spans="1:36" ht="22.5">
      <c r="A21" s="1285"/>
      <c r="B21" s="1285"/>
      <c r="C21" s="1285"/>
      <c r="D21" s="1285">
        <v>1</v>
      </c>
      <c r="E21" s="867"/>
      <c r="F21" s="867"/>
      <c r="G21" s="865"/>
      <c r="H21" s="865"/>
      <c r="I21" s="1285">
        <v>1</v>
      </c>
      <c r="J21" s="861"/>
      <c r="K21" s="872">
        <v>1</v>
      </c>
      <c r="L21" s="560" t="str">
        <f>mergeValue(A21) &amp;"."&amp; mergeValue(B21)&amp;"."&amp; mergeValue(C21)&amp;"."&amp; mergeValue(D21)</f>
        <v>1.1.1.1</v>
      </c>
      <c r="M21" s="516" t="s">
        <v>21</v>
      </c>
      <c r="N21" s="547"/>
      <c r="O21" s="1329"/>
      <c r="P21" s="1329"/>
      <c r="Q21" s="1329"/>
      <c r="R21" s="1329"/>
      <c r="S21" s="1329"/>
      <c r="T21" s="1329"/>
      <c r="U21" s="1329"/>
      <c r="V21" s="1329"/>
      <c r="W21" s="597" t="s">
        <v>602</v>
      </c>
    </row>
    <row r="22" spans="1:36" ht="11.25" hidden="1" customHeight="1">
      <c r="A22" s="1285"/>
      <c r="B22" s="1285"/>
      <c r="C22" s="1285"/>
      <c r="D22" s="1285"/>
      <c r="E22" s="1285">
        <v>1</v>
      </c>
      <c r="F22" s="867"/>
      <c r="G22" s="865"/>
      <c r="H22" s="865"/>
      <c r="I22" s="1285"/>
      <c r="J22" s="867"/>
      <c r="K22" s="872">
        <v>1</v>
      </c>
      <c r="L22" s="560"/>
      <c r="M22" s="522"/>
      <c r="N22" s="548"/>
      <c r="O22" s="598"/>
      <c r="P22" s="598"/>
      <c r="Q22" s="598"/>
      <c r="R22" s="598"/>
      <c r="S22" s="598"/>
      <c r="T22" s="598"/>
      <c r="U22" s="560"/>
      <c r="V22" s="475"/>
      <c r="W22" s="527"/>
    </row>
    <row r="23" spans="1:36" ht="33.75">
      <c r="A23" s="1285"/>
      <c r="B23" s="1285"/>
      <c r="C23" s="1285"/>
      <c r="D23" s="1285"/>
      <c r="E23" s="1285"/>
      <c r="F23" s="1285">
        <v>1</v>
      </c>
      <c r="G23" s="865"/>
      <c r="H23" s="865"/>
      <c r="I23" s="1285"/>
      <c r="J23" s="1322"/>
      <c r="K23" s="872">
        <v>1</v>
      </c>
      <c r="L23" s="560" t="str">
        <f>mergeValue(A23) &amp;"."&amp; mergeValue(B23)&amp;"."&amp; mergeValue(C23)&amp;"."&amp; mergeValue(D23)&amp;"."&amp;  mergeValue(F23)</f>
        <v>1.1.1.1.1</v>
      </c>
      <c r="M23" s="522" t="s">
        <v>9</v>
      </c>
      <c r="N23" s="548"/>
      <c r="O23" s="1287"/>
      <c r="P23" s="1287"/>
      <c r="Q23" s="1287"/>
      <c r="R23" s="1287"/>
      <c r="S23" s="1287"/>
      <c r="T23" s="1287"/>
      <c r="U23" s="1287"/>
      <c r="V23" s="1287"/>
      <c r="W23" s="597" t="s">
        <v>723</v>
      </c>
      <c r="Y23" s="556" t="str">
        <f>strCheckUnique(Z23:Z26)</f>
        <v/>
      </c>
      <c r="AA23" s="556"/>
    </row>
    <row r="24" spans="1:36" ht="99" customHeight="1">
      <c r="A24" s="1285"/>
      <c r="B24" s="1285"/>
      <c r="C24" s="1285"/>
      <c r="D24" s="1285"/>
      <c r="E24" s="1285"/>
      <c r="F24" s="1285"/>
      <c r="G24" s="865">
        <v>1</v>
      </c>
      <c r="H24" s="865"/>
      <c r="I24" s="1285"/>
      <c r="J24" s="1322"/>
      <c r="K24" s="864"/>
      <c r="L24" s="560" t="str">
        <f>mergeValue(A24) &amp;"."&amp; mergeValue(B24)&amp;"."&amp; mergeValue(C24)&amp;"."&amp; mergeValue(D24)&amp;"."&amp;  mergeValue(F24)&amp;"."&amp;  mergeValue(G24)</f>
        <v>1.1.1.1.1.1</v>
      </c>
      <c r="M24" s="1086"/>
      <c r="N24" s="553"/>
      <c r="O24" s="530"/>
      <c r="P24" s="530"/>
      <c r="Q24" s="530"/>
      <c r="R24" s="1291"/>
      <c r="S24" s="1293" t="s">
        <v>83</v>
      </c>
      <c r="T24" s="1291"/>
      <c r="U24" s="1293" t="s">
        <v>84</v>
      </c>
      <c r="V24" s="505"/>
      <c r="W24" s="1303" t="s">
        <v>736</v>
      </c>
      <c r="X24" s="552" t="str">
        <f>strCheckDate(O25:V25)</f>
        <v/>
      </c>
      <c r="Y24" s="556"/>
      <c r="Z24" s="556" t="str">
        <f>IF(M24="","",M24 )</f>
        <v/>
      </c>
      <c r="AA24" s="556"/>
      <c r="AB24" s="556"/>
      <c r="AC24" s="556"/>
    </row>
    <row r="25" spans="1:36" ht="11.25" hidden="1">
      <c r="A25" s="1285"/>
      <c r="B25" s="1285"/>
      <c r="C25" s="1285"/>
      <c r="D25" s="1285"/>
      <c r="E25" s="1285"/>
      <c r="F25" s="1285"/>
      <c r="G25" s="865"/>
      <c r="H25" s="865"/>
      <c r="I25" s="1285"/>
      <c r="J25" s="1322"/>
      <c r="K25" s="872">
        <v>1</v>
      </c>
      <c r="L25" s="567"/>
      <c r="M25" s="613"/>
      <c r="N25" s="553"/>
      <c r="O25" s="530"/>
      <c r="P25" s="530"/>
      <c r="Q25" s="551" t="str">
        <f>R24 &amp; "-" &amp; T24</f>
        <v>-</v>
      </c>
      <c r="R25" s="1291"/>
      <c r="S25" s="1293"/>
      <c r="T25" s="1291"/>
      <c r="U25" s="1293"/>
      <c r="V25" s="505"/>
      <c r="W25" s="1304"/>
      <c r="Y25" s="556"/>
      <c r="Z25" s="556"/>
      <c r="AA25" s="556"/>
      <c r="AB25" s="556"/>
      <c r="AC25" s="556"/>
    </row>
    <row r="26" spans="1:36" s="490" customFormat="1" ht="15" customHeight="1">
      <c r="A26" s="1285"/>
      <c r="B26" s="1285"/>
      <c r="C26" s="1285"/>
      <c r="D26" s="1285"/>
      <c r="E26" s="1285"/>
      <c r="F26" s="1285"/>
      <c r="G26" s="865"/>
      <c r="H26" s="865"/>
      <c r="I26" s="1285"/>
      <c r="J26" s="1322"/>
      <c r="K26" s="872">
        <v>1</v>
      </c>
      <c r="L26" s="506"/>
      <c r="M26" s="524" t="s">
        <v>24</v>
      </c>
      <c r="N26" s="519"/>
      <c r="O26" s="513"/>
      <c r="P26" s="513"/>
      <c r="Q26" s="513"/>
      <c r="R26" s="540"/>
      <c r="S26" s="532"/>
      <c r="T26" s="531"/>
      <c r="U26" s="519"/>
      <c r="V26" s="528"/>
      <c r="W26" s="1305"/>
      <c r="X26" s="554"/>
      <c r="Y26" s="554"/>
      <c r="Z26" s="554"/>
      <c r="AA26" s="554"/>
      <c r="AB26" s="554"/>
      <c r="AC26" s="554"/>
      <c r="AD26" s="554"/>
      <c r="AE26" s="554"/>
      <c r="AF26" s="554"/>
      <c r="AG26" s="554"/>
      <c r="AH26" s="554"/>
      <c r="AI26" s="554"/>
    </row>
    <row r="27" spans="1:36" s="490" customFormat="1" ht="15" customHeight="1">
      <c r="A27" s="1285"/>
      <c r="B27" s="1285"/>
      <c r="C27" s="1285"/>
      <c r="D27" s="1285"/>
      <c r="E27" s="1285"/>
      <c r="F27" s="867"/>
      <c r="G27" s="867"/>
      <c r="H27" s="865"/>
      <c r="I27" s="1285"/>
      <c r="J27" s="867"/>
      <c r="K27" s="871"/>
      <c r="L27" s="506"/>
      <c r="M27" s="519" t="s">
        <v>10</v>
      </c>
      <c r="N27" s="524"/>
      <c r="O27" s="524"/>
      <c r="P27" s="524"/>
      <c r="Q27" s="524"/>
      <c r="R27" s="524"/>
      <c r="S27" s="524"/>
      <c r="T27" s="524"/>
      <c r="U27" s="524"/>
      <c r="V27" s="524"/>
      <c r="W27" s="528"/>
      <c r="X27" s="554"/>
      <c r="Y27" s="554"/>
      <c r="Z27" s="554"/>
      <c r="AA27" s="554"/>
      <c r="AB27" s="554"/>
      <c r="AC27" s="554"/>
      <c r="AD27" s="554"/>
      <c r="AE27" s="554"/>
      <c r="AF27" s="554"/>
      <c r="AG27" s="554"/>
      <c r="AH27" s="554"/>
      <c r="AI27" s="554"/>
      <c r="AJ27" s="554"/>
    </row>
    <row r="28" spans="1:36" s="490" customFormat="1" ht="15" hidden="1" customHeight="1">
      <c r="A28" s="1285"/>
      <c r="B28" s="1285"/>
      <c r="C28" s="1285"/>
      <c r="D28" s="1285"/>
      <c r="E28" s="867"/>
      <c r="F28" s="867"/>
      <c r="G28" s="867"/>
      <c r="H28" s="865"/>
      <c r="I28" s="1285"/>
      <c r="J28" s="867"/>
      <c r="K28" s="871"/>
      <c r="L28" s="506"/>
      <c r="M28" s="519"/>
      <c r="N28" s="524"/>
      <c r="O28" s="524"/>
      <c r="P28" s="524"/>
      <c r="Q28" s="524"/>
      <c r="R28" s="524"/>
      <c r="S28" s="524"/>
      <c r="T28" s="524"/>
      <c r="U28" s="524"/>
      <c r="V28" s="524"/>
      <c r="W28" s="528"/>
      <c r="X28" s="554"/>
      <c r="Y28" s="554"/>
      <c r="Z28" s="554"/>
      <c r="AA28" s="554"/>
      <c r="AB28" s="554"/>
      <c r="AC28" s="554"/>
      <c r="AD28" s="554"/>
      <c r="AE28" s="554"/>
      <c r="AF28" s="554"/>
      <c r="AG28" s="554"/>
      <c r="AH28" s="554"/>
      <c r="AI28" s="554"/>
      <c r="AJ28" s="554"/>
    </row>
    <row r="29" spans="1:36" s="490" customFormat="1" ht="15" customHeight="1">
      <c r="A29" s="1285"/>
      <c r="B29" s="1285"/>
      <c r="C29" s="1285"/>
      <c r="D29" s="870"/>
      <c r="E29" s="870"/>
      <c r="F29" s="867"/>
      <c r="G29" s="865"/>
      <c r="H29" s="865"/>
      <c r="I29" s="863"/>
      <c r="J29" s="860"/>
      <c r="K29" s="872">
        <v>1</v>
      </c>
      <c r="L29" s="506"/>
      <c r="M29" s="518" t="s">
        <v>16</v>
      </c>
      <c r="N29" s="517"/>
      <c r="O29" s="513"/>
      <c r="P29" s="513"/>
      <c r="Q29" s="513"/>
      <c r="R29" s="540"/>
      <c r="S29" s="532"/>
      <c r="T29" s="531"/>
      <c r="U29" s="517"/>
      <c r="V29" s="532"/>
      <c r="W29" s="528"/>
      <c r="X29" s="554"/>
      <c r="Y29" s="554"/>
      <c r="Z29" s="554"/>
      <c r="AA29" s="554"/>
      <c r="AB29" s="554"/>
      <c r="AC29" s="554"/>
      <c r="AD29" s="554"/>
      <c r="AE29" s="554"/>
      <c r="AF29" s="554"/>
      <c r="AG29" s="554"/>
      <c r="AH29" s="554"/>
      <c r="AI29" s="554"/>
    </row>
    <row r="30" spans="1:36" s="490" customFormat="1" ht="15" customHeight="1">
      <c r="A30" s="1285"/>
      <c r="B30" s="1285"/>
      <c r="C30" s="870"/>
      <c r="D30" s="870"/>
      <c r="E30" s="870"/>
      <c r="F30" s="870"/>
      <c r="G30" s="865"/>
      <c r="H30" s="865"/>
      <c r="I30" s="873"/>
      <c r="J30" s="860"/>
      <c r="K30" s="872">
        <v>1</v>
      </c>
      <c r="L30" s="506"/>
      <c r="M30" s="517" t="s">
        <v>17</v>
      </c>
      <c r="N30" s="517"/>
      <c r="O30" s="513"/>
      <c r="P30" s="513"/>
      <c r="Q30" s="513"/>
      <c r="R30" s="540"/>
      <c r="S30" s="532"/>
      <c r="T30" s="531"/>
      <c r="U30" s="517"/>
      <c r="V30" s="532"/>
      <c r="W30" s="528"/>
      <c r="X30" s="554"/>
      <c r="Y30" s="554"/>
      <c r="Z30" s="554"/>
      <c r="AA30" s="554"/>
      <c r="AB30" s="554"/>
      <c r="AC30" s="554"/>
      <c r="AD30" s="554"/>
      <c r="AE30" s="554"/>
      <c r="AF30" s="554"/>
      <c r="AG30" s="554"/>
      <c r="AH30" s="554"/>
      <c r="AI30" s="554"/>
    </row>
    <row r="31" spans="1:36" s="490" customFormat="1" ht="15" customHeight="1">
      <c r="A31" s="1285"/>
      <c r="B31" s="870"/>
      <c r="C31" s="870"/>
      <c r="D31" s="870"/>
      <c r="E31" s="870"/>
      <c r="F31" s="870"/>
      <c r="G31" s="865"/>
      <c r="H31" s="865"/>
      <c r="I31" s="863"/>
      <c r="J31" s="860"/>
      <c r="K31" s="872">
        <v>1</v>
      </c>
      <c r="L31" s="506"/>
      <c r="M31" s="526" t="s">
        <v>18</v>
      </c>
      <c r="N31" s="517"/>
      <c r="O31" s="513"/>
      <c r="P31" s="513"/>
      <c r="Q31" s="513"/>
      <c r="R31" s="540"/>
      <c r="S31" s="532"/>
      <c r="T31" s="531"/>
      <c r="U31" s="517"/>
      <c r="V31" s="532"/>
      <c r="W31" s="528"/>
      <c r="X31" s="554"/>
      <c r="Y31" s="554"/>
      <c r="Z31" s="554"/>
      <c r="AA31" s="554"/>
      <c r="AB31" s="554"/>
      <c r="AC31" s="554"/>
      <c r="AD31" s="554"/>
      <c r="AE31" s="554"/>
      <c r="AF31" s="554"/>
      <c r="AG31" s="554"/>
      <c r="AH31" s="554"/>
      <c r="AI31" s="554"/>
    </row>
    <row r="32" spans="1:36" s="490" customFormat="1" ht="15" customHeight="1">
      <c r="A32" s="859"/>
      <c r="B32" s="859"/>
      <c r="C32" s="859"/>
      <c r="D32" s="859"/>
      <c r="E32" s="859"/>
      <c r="F32" s="859"/>
      <c r="G32" s="859"/>
      <c r="H32" s="859"/>
      <c r="I32" s="859"/>
      <c r="J32" s="859"/>
      <c r="K32" s="859"/>
      <c r="L32" s="460"/>
      <c r="M32" s="533" t="s">
        <v>308</v>
      </c>
      <c r="N32" s="517"/>
      <c r="O32" s="513"/>
      <c r="P32" s="513"/>
      <c r="Q32" s="513"/>
      <c r="R32" s="540"/>
      <c r="S32" s="532"/>
      <c r="T32" s="531"/>
      <c r="U32" s="517"/>
      <c r="V32" s="532"/>
      <c r="W32" s="528"/>
      <c r="X32" s="554"/>
      <c r="Y32" s="554"/>
      <c r="Z32" s="554"/>
      <c r="AA32" s="554"/>
      <c r="AB32" s="554"/>
      <c r="AC32" s="554"/>
      <c r="AD32" s="554"/>
      <c r="AE32" s="554"/>
      <c r="AF32" s="554"/>
      <c r="AG32" s="554"/>
      <c r="AH32" s="554"/>
      <c r="AI32" s="554"/>
    </row>
    <row r="33" spans="12:23" ht="3" customHeight="1">
      <c r="L33" s="453"/>
      <c r="M33" s="453"/>
      <c r="N33" s="453"/>
      <c r="O33" s="453"/>
      <c r="P33" s="453"/>
      <c r="Q33" s="453"/>
      <c r="R33" s="453"/>
      <c r="S33" s="453"/>
      <c r="T33" s="453"/>
      <c r="U33" s="453"/>
    </row>
    <row r="34" spans="12:23" ht="106.5" customHeight="1">
      <c r="L34" s="1">
        <v>1</v>
      </c>
      <c r="M34" s="1278" t="s">
        <v>737</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68</v>
      </c>
    </row>
    <row r="2" spans="1:20" ht="22.5">
      <c r="F2" s="1279" t="s">
        <v>471</v>
      </c>
      <c r="G2" s="1280"/>
      <c r="H2" s="1281"/>
      <c r="I2" s="607"/>
    </row>
    <row r="3" spans="1:20" ht="3" customHeight="1"/>
    <row r="4" spans="1:20" s="537" customFormat="1" ht="11.25">
      <c r="A4" s="557"/>
      <c r="B4" s="557"/>
      <c r="C4" s="557"/>
      <c r="D4" s="557"/>
      <c r="F4" s="1229" t="s">
        <v>445</v>
      </c>
      <c r="G4" s="1229"/>
      <c r="H4" s="1229"/>
      <c r="I4" s="1282" t="s">
        <v>446</v>
      </c>
      <c r="J4" s="557"/>
      <c r="K4" s="557"/>
      <c r="L4" s="557"/>
      <c r="M4" s="557"/>
      <c r="N4" s="557"/>
      <c r="O4" s="557"/>
      <c r="P4" s="557"/>
      <c r="Q4" s="557"/>
      <c r="R4" s="557"/>
      <c r="S4" s="557"/>
      <c r="T4" s="557"/>
    </row>
    <row r="5" spans="1:20" s="537" customFormat="1" ht="11.25" customHeight="1">
      <c r="A5" s="557"/>
      <c r="B5" s="557"/>
      <c r="C5" s="557"/>
      <c r="D5" s="557"/>
      <c r="F5" s="573" t="s">
        <v>91</v>
      </c>
      <c r="G5" s="585" t="s">
        <v>448</v>
      </c>
      <c r="H5" s="572" t="s">
        <v>439</v>
      </c>
      <c r="I5" s="1282"/>
      <c r="J5" s="557"/>
      <c r="K5" s="557"/>
      <c r="L5" s="557"/>
      <c r="M5" s="557"/>
      <c r="N5" s="557"/>
      <c r="O5" s="557"/>
      <c r="P5" s="557"/>
      <c r="Q5" s="557"/>
      <c r="R5" s="557"/>
      <c r="S5" s="557"/>
      <c r="T5" s="557"/>
    </row>
    <row r="6" spans="1:20" s="537" customFormat="1" ht="12" customHeight="1">
      <c r="A6" s="557"/>
      <c r="B6" s="557"/>
      <c r="C6" s="557"/>
      <c r="D6" s="557"/>
      <c r="F6" s="574" t="s">
        <v>92</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472</v>
      </c>
      <c r="H7" s="571" t="str">
        <f>IF(dateCh="","",dateCh)</f>
        <v>30.04.2019</v>
      </c>
      <c r="I7" s="548" t="s">
        <v>473</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474</v>
      </c>
      <c r="H8" s="571"/>
      <c r="I8" s="548" t="s">
        <v>569</v>
      </c>
      <c r="J8" s="582"/>
      <c r="K8" s="557"/>
      <c r="L8" s="557"/>
      <c r="M8" s="557"/>
      <c r="N8" s="557"/>
      <c r="O8" s="557"/>
      <c r="P8" s="557"/>
      <c r="Q8" s="557"/>
      <c r="R8" s="557"/>
      <c r="S8" s="557"/>
      <c r="T8" s="557"/>
    </row>
    <row r="9" spans="1:20" s="537" customFormat="1" ht="22.5">
      <c r="A9" s="1283"/>
      <c r="B9" s="557"/>
      <c r="C9" s="557"/>
      <c r="D9" s="557"/>
      <c r="F9" s="583" t="str">
        <f>"3." &amp;mergeValue(A9)</f>
        <v>3.1</v>
      </c>
      <c r="G9" s="599" t="s">
        <v>475</v>
      </c>
      <c r="H9" s="571"/>
      <c r="I9" s="548" t="s">
        <v>567</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476</v>
      </c>
      <c r="H10" s="572" t="s">
        <v>449</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571</v>
      </c>
      <c r="H11" s="571" t="str">
        <f>IF(region_name="","",region_name)</f>
        <v>Ханты-Мансийский автономный округ</v>
      </c>
      <c r="I11" s="548" t="s">
        <v>479</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477</v>
      </c>
      <c r="H12" s="571"/>
      <c r="I12" s="548" t="s">
        <v>480</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478</v>
      </c>
      <c r="H13" s="571"/>
      <c r="I13" s="1284" t="s">
        <v>570</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401</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484</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483</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572</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4" hidden="1" customWidth="1"/>
    <col min="7" max="8" width="9.140625" style="451" hidden="1" customWidth="1"/>
    <col min="9" max="9" width="3.7109375" style="451" customWidth="1"/>
    <col min="10" max="11" width="3.7109375" style="450" customWidth="1"/>
    <col min="12" max="12" width="12.7109375" style="444" customWidth="1"/>
    <col min="13" max="13" width="44.7109375" style="444" customWidth="1"/>
    <col min="14" max="14" width="2.140625" style="444" hidden="1" customWidth="1"/>
    <col min="15" max="17" width="23.7109375" style="444" hidden="1" customWidth="1"/>
    <col min="18" max="18" width="11.7109375" style="444" customWidth="1"/>
    <col min="19" max="19" width="3.7109375" style="444" customWidth="1"/>
    <col min="20" max="20" width="11.7109375" style="444" customWidth="1"/>
    <col min="21" max="21" width="8.5703125" style="444" hidden="1" customWidth="1"/>
    <col min="22" max="22" width="4.7109375" style="444" customWidth="1"/>
    <col min="23" max="23" width="115.7109375" style="444" customWidth="1"/>
    <col min="24" max="26" width="10.5703125" style="468"/>
    <col min="27" max="27" width="10.140625" style="468" customWidth="1"/>
    <col min="28" max="34" width="10.5703125" style="468"/>
    <col min="35" max="256" width="10.5703125" style="444"/>
    <col min="257" max="264" width="0" style="444" hidden="1" customWidth="1"/>
    <col min="265" max="267" width="3.7109375" style="444" customWidth="1"/>
    <col min="268" max="268" width="12.7109375" style="444" customWidth="1"/>
    <col min="269" max="269" width="47.42578125" style="444" customWidth="1"/>
    <col min="270" max="273" width="0" style="444" hidden="1" customWidth="1"/>
    <col min="274" max="274" width="11.7109375" style="444" customWidth="1"/>
    <col min="275" max="275" width="6.42578125" style="444" bestFit="1" customWidth="1"/>
    <col min="276" max="276" width="11.7109375" style="444" customWidth="1"/>
    <col min="277" max="277" width="0" style="444" hidden="1" customWidth="1"/>
    <col min="278" max="278" width="3.7109375" style="444" customWidth="1"/>
    <col min="279" max="279" width="11.140625" style="444" bestFit="1" customWidth="1"/>
    <col min="280" max="282" width="10.5703125" style="444"/>
    <col min="283" max="283" width="10.140625" style="444" customWidth="1"/>
    <col min="284" max="512" width="10.5703125" style="444"/>
    <col min="513" max="520" width="0" style="444" hidden="1" customWidth="1"/>
    <col min="521" max="523" width="3.7109375" style="444" customWidth="1"/>
    <col min="524" max="524" width="12.7109375" style="444" customWidth="1"/>
    <col min="525" max="525" width="47.42578125" style="444" customWidth="1"/>
    <col min="526" max="529" width="0" style="444" hidden="1" customWidth="1"/>
    <col min="530" max="530" width="11.7109375" style="444" customWidth="1"/>
    <col min="531" max="531" width="6.42578125" style="444" bestFit="1" customWidth="1"/>
    <col min="532" max="532" width="11.7109375" style="444" customWidth="1"/>
    <col min="533" max="533" width="0" style="444" hidden="1" customWidth="1"/>
    <col min="534" max="534" width="3.7109375" style="444" customWidth="1"/>
    <col min="535" max="535" width="11.140625" style="444" bestFit="1" customWidth="1"/>
    <col min="536" max="538" width="10.5703125" style="444"/>
    <col min="539" max="539" width="10.140625" style="444" customWidth="1"/>
    <col min="540" max="768" width="10.5703125" style="444"/>
    <col min="769" max="776" width="0" style="444" hidden="1" customWidth="1"/>
    <col min="777" max="779" width="3.7109375" style="444" customWidth="1"/>
    <col min="780" max="780" width="12.7109375" style="444" customWidth="1"/>
    <col min="781" max="781" width="47.42578125" style="444" customWidth="1"/>
    <col min="782" max="785" width="0" style="444" hidden="1" customWidth="1"/>
    <col min="786" max="786" width="11.7109375" style="444" customWidth="1"/>
    <col min="787" max="787" width="6.42578125" style="444" bestFit="1" customWidth="1"/>
    <col min="788" max="788" width="11.7109375" style="444" customWidth="1"/>
    <col min="789" max="789" width="0" style="444" hidden="1" customWidth="1"/>
    <col min="790" max="790" width="3.7109375" style="444" customWidth="1"/>
    <col min="791" max="791" width="11.140625" style="444" bestFit="1" customWidth="1"/>
    <col min="792" max="794" width="10.5703125" style="444"/>
    <col min="795" max="795" width="10.140625" style="444" customWidth="1"/>
    <col min="796" max="1024" width="10.5703125" style="444"/>
    <col min="1025" max="1032" width="0" style="444" hidden="1" customWidth="1"/>
    <col min="1033" max="1035" width="3.7109375" style="444" customWidth="1"/>
    <col min="1036" max="1036" width="12.7109375" style="444" customWidth="1"/>
    <col min="1037" max="1037" width="47.42578125" style="444" customWidth="1"/>
    <col min="1038" max="1041" width="0" style="444" hidden="1" customWidth="1"/>
    <col min="1042" max="1042" width="11.7109375" style="444" customWidth="1"/>
    <col min="1043" max="1043" width="6.42578125" style="444" bestFit="1" customWidth="1"/>
    <col min="1044" max="1044" width="11.7109375" style="444" customWidth="1"/>
    <col min="1045" max="1045" width="0" style="444" hidden="1" customWidth="1"/>
    <col min="1046" max="1046" width="3.7109375" style="444" customWidth="1"/>
    <col min="1047" max="1047" width="11.140625" style="444" bestFit="1" customWidth="1"/>
    <col min="1048" max="1050" width="10.5703125" style="444"/>
    <col min="1051" max="1051" width="10.140625" style="444" customWidth="1"/>
    <col min="1052" max="1280" width="10.5703125" style="444"/>
    <col min="1281" max="1288" width="0" style="444" hidden="1" customWidth="1"/>
    <col min="1289" max="1291" width="3.7109375" style="444" customWidth="1"/>
    <col min="1292" max="1292" width="12.7109375" style="444" customWidth="1"/>
    <col min="1293" max="1293" width="47.42578125" style="444" customWidth="1"/>
    <col min="1294" max="1297" width="0" style="444" hidden="1" customWidth="1"/>
    <col min="1298" max="1298" width="11.7109375" style="444" customWidth="1"/>
    <col min="1299" max="1299" width="6.42578125" style="444" bestFit="1" customWidth="1"/>
    <col min="1300" max="1300" width="11.7109375" style="444" customWidth="1"/>
    <col min="1301" max="1301" width="0" style="444" hidden="1" customWidth="1"/>
    <col min="1302" max="1302" width="3.7109375" style="444" customWidth="1"/>
    <col min="1303" max="1303" width="11.140625" style="444" bestFit="1" customWidth="1"/>
    <col min="1304" max="1306" width="10.5703125" style="444"/>
    <col min="1307" max="1307" width="10.140625" style="444" customWidth="1"/>
    <col min="1308" max="1536" width="10.5703125" style="444"/>
    <col min="1537" max="1544" width="0" style="444" hidden="1" customWidth="1"/>
    <col min="1545" max="1547" width="3.7109375" style="444" customWidth="1"/>
    <col min="1548" max="1548" width="12.7109375" style="444" customWidth="1"/>
    <col min="1549" max="1549" width="47.42578125" style="444" customWidth="1"/>
    <col min="1550" max="1553" width="0" style="444" hidden="1" customWidth="1"/>
    <col min="1554" max="1554" width="11.7109375" style="444" customWidth="1"/>
    <col min="1555" max="1555" width="6.42578125" style="444" bestFit="1" customWidth="1"/>
    <col min="1556" max="1556" width="11.7109375" style="444" customWidth="1"/>
    <col min="1557" max="1557" width="0" style="444" hidden="1" customWidth="1"/>
    <col min="1558" max="1558" width="3.7109375" style="444" customWidth="1"/>
    <col min="1559" max="1559" width="11.140625" style="444" bestFit="1" customWidth="1"/>
    <col min="1560" max="1562" width="10.5703125" style="444"/>
    <col min="1563" max="1563" width="10.140625" style="444" customWidth="1"/>
    <col min="1564" max="1792" width="10.5703125" style="444"/>
    <col min="1793" max="1800" width="0" style="444" hidden="1" customWidth="1"/>
    <col min="1801" max="1803" width="3.7109375" style="444" customWidth="1"/>
    <col min="1804" max="1804" width="12.7109375" style="444" customWidth="1"/>
    <col min="1805" max="1805" width="47.42578125" style="444" customWidth="1"/>
    <col min="1806" max="1809" width="0" style="444" hidden="1" customWidth="1"/>
    <col min="1810" max="1810" width="11.7109375" style="444" customWidth="1"/>
    <col min="1811" max="1811" width="6.42578125" style="444" bestFit="1" customWidth="1"/>
    <col min="1812" max="1812" width="11.7109375" style="444" customWidth="1"/>
    <col min="1813" max="1813" width="0" style="444" hidden="1" customWidth="1"/>
    <col min="1814" max="1814" width="3.7109375" style="444" customWidth="1"/>
    <col min="1815" max="1815" width="11.140625" style="444" bestFit="1" customWidth="1"/>
    <col min="1816" max="1818" width="10.5703125" style="444"/>
    <col min="1819" max="1819" width="10.140625" style="444" customWidth="1"/>
    <col min="1820" max="2048" width="10.5703125" style="444"/>
    <col min="2049" max="2056" width="0" style="444" hidden="1" customWidth="1"/>
    <col min="2057" max="2059" width="3.7109375" style="444" customWidth="1"/>
    <col min="2060" max="2060" width="12.7109375" style="444" customWidth="1"/>
    <col min="2061" max="2061" width="47.42578125" style="444" customWidth="1"/>
    <col min="2062" max="2065" width="0" style="444" hidden="1" customWidth="1"/>
    <col min="2066" max="2066" width="11.7109375" style="444" customWidth="1"/>
    <col min="2067" max="2067" width="6.42578125" style="444" bestFit="1" customWidth="1"/>
    <col min="2068" max="2068" width="11.7109375" style="444" customWidth="1"/>
    <col min="2069" max="2069" width="0" style="444" hidden="1" customWidth="1"/>
    <col min="2070" max="2070" width="3.7109375" style="444" customWidth="1"/>
    <col min="2071" max="2071" width="11.140625" style="444" bestFit="1" customWidth="1"/>
    <col min="2072" max="2074" width="10.5703125" style="444"/>
    <col min="2075" max="2075" width="10.140625" style="444" customWidth="1"/>
    <col min="2076" max="2304" width="10.5703125" style="444"/>
    <col min="2305" max="2312" width="0" style="444" hidden="1" customWidth="1"/>
    <col min="2313" max="2315" width="3.7109375" style="444" customWidth="1"/>
    <col min="2316" max="2316" width="12.7109375" style="444" customWidth="1"/>
    <col min="2317" max="2317" width="47.42578125" style="444" customWidth="1"/>
    <col min="2318" max="2321" width="0" style="444" hidden="1" customWidth="1"/>
    <col min="2322" max="2322" width="11.7109375" style="444" customWidth="1"/>
    <col min="2323" max="2323" width="6.42578125" style="444" bestFit="1" customWidth="1"/>
    <col min="2324" max="2324" width="11.7109375" style="444" customWidth="1"/>
    <col min="2325" max="2325" width="0" style="444" hidden="1" customWidth="1"/>
    <col min="2326" max="2326" width="3.7109375" style="444" customWidth="1"/>
    <col min="2327" max="2327" width="11.140625" style="444" bestFit="1" customWidth="1"/>
    <col min="2328" max="2330" width="10.5703125" style="444"/>
    <col min="2331" max="2331" width="10.140625" style="444" customWidth="1"/>
    <col min="2332" max="2560" width="10.5703125" style="444"/>
    <col min="2561" max="2568" width="0" style="444" hidden="1" customWidth="1"/>
    <col min="2569" max="2571" width="3.7109375" style="444" customWidth="1"/>
    <col min="2572" max="2572" width="12.7109375" style="444" customWidth="1"/>
    <col min="2573" max="2573" width="47.42578125" style="444" customWidth="1"/>
    <col min="2574" max="2577" width="0" style="444" hidden="1" customWidth="1"/>
    <col min="2578" max="2578" width="11.7109375" style="444" customWidth="1"/>
    <col min="2579" max="2579" width="6.42578125" style="444" bestFit="1" customWidth="1"/>
    <col min="2580" max="2580" width="11.7109375" style="444" customWidth="1"/>
    <col min="2581" max="2581" width="0" style="444" hidden="1" customWidth="1"/>
    <col min="2582" max="2582" width="3.7109375" style="444" customWidth="1"/>
    <col min="2583" max="2583" width="11.140625" style="444" bestFit="1" customWidth="1"/>
    <col min="2584" max="2586" width="10.5703125" style="444"/>
    <col min="2587" max="2587" width="10.140625" style="444" customWidth="1"/>
    <col min="2588" max="2816" width="10.5703125" style="444"/>
    <col min="2817" max="2824" width="0" style="444" hidden="1" customWidth="1"/>
    <col min="2825" max="2827" width="3.7109375" style="444" customWidth="1"/>
    <col min="2828" max="2828" width="12.7109375" style="444" customWidth="1"/>
    <col min="2829" max="2829" width="47.42578125" style="444" customWidth="1"/>
    <col min="2830" max="2833" width="0" style="444" hidden="1" customWidth="1"/>
    <col min="2834" max="2834" width="11.7109375" style="444" customWidth="1"/>
    <col min="2835" max="2835" width="6.42578125" style="444" bestFit="1" customWidth="1"/>
    <col min="2836" max="2836" width="11.7109375" style="444" customWidth="1"/>
    <col min="2837" max="2837" width="0" style="444" hidden="1" customWidth="1"/>
    <col min="2838" max="2838" width="3.7109375" style="444" customWidth="1"/>
    <col min="2839" max="2839" width="11.140625" style="444" bestFit="1" customWidth="1"/>
    <col min="2840" max="2842" width="10.5703125" style="444"/>
    <col min="2843" max="2843" width="10.140625" style="444" customWidth="1"/>
    <col min="2844" max="3072" width="10.5703125" style="444"/>
    <col min="3073" max="3080" width="0" style="444" hidden="1" customWidth="1"/>
    <col min="3081" max="3083" width="3.7109375" style="444" customWidth="1"/>
    <col min="3084" max="3084" width="12.7109375" style="444" customWidth="1"/>
    <col min="3085" max="3085" width="47.42578125" style="444" customWidth="1"/>
    <col min="3086" max="3089" width="0" style="444" hidden="1" customWidth="1"/>
    <col min="3090" max="3090" width="11.7109375" style="444" customWidth="1"/>
    <col min="3091" max="3091" width="6.42578125" style="444" bestFit="1" customWidth="1"/>
    <col min="3092" max="3092" width="11.7109375" style="444" customWidth="1"/>
    <col min="3093" max="3093" width="0" style="444" hidden="1" customWidth="1"/>
    <col min="3094" max="3094" width="3.7109375" style="444" customWidth="1"/>
    <col min="3095" max="3095" width="11.140625" style="444" bestFit="1" customWidth="1"/>
    <col min="3096" max="3098" width="10.5703125" style="444"/>
    <col min="3099" max="3099" width="10.140625" style="444" customWidth="1"/>
    <col min="3100" max="3328" width="10.5703125" style="444"/>
    <col min="3329" max="3336" width="0" style="444" hidden="1" customWidth="1"/>
    <col min="3337" max="3339" width="3.7109375" style="444" customWidth="1"/>
    <col min="3340" max="3340" width="12.7109375" style="444" customWidth="1"/>
    <col min="3341" max="3341" width="47.42578125" style="444" customWidth="1"/>
    <col min="3342" max="3345" width="0" style="444" hidden="1" customWidth="1"/>
    <col min="3346" max="3346" width="11.7109375" style="444" customWidth="1"/>
    <col min="3347" max="3347" width="6.42578125" style="444" bestFit="1" customWidth="1"/>
    <col min="3348" max="3348" width="11.7109375" style="444" customWidth="1"/>
    <col min="3349" max="3349" width="0" style="444" hidden="1" customWidth="1"/>
    <col min="3350" max="3350" width="3.7109375" style="444" customWidth="1"/>
    <col min="3351" max="3351" width="11.140625" style="444" bestFit="1" customWidth="1"/>
    <col min="3352" max="3354" width="10.5703125" style="444"/>
    <col min="3355" max="3355" width="10.140625" style="444" customWidth="1"/>
    <col min="3356" max="3584" width="10.5703125" style="444"/>
    <col min="3585" max="3592" width="0" style="444" hidden="1" customWidth="1"/>
    <col min="3593" max="3595" width="3.7109375" style="444" customWidth="1"/>
    <col min="3596" max="3596" width="12.7109375" style="444" customWidth="1"/>
    <col min="3597" max="3597" width="47.42578125" style="444" customWidth="1"/>
    <col min="3598" max="3601" width="0" style="444" hidden="1" customWidth="1"/>
    <col min="3602" max="3602" width="11.7109375" style="444" customWidth="1"/>
    <col min="3603" max="3603" width="6.42578125" style="444" bestFit="1" customWidth="1"/>
    <col min="3604" max="3604" width="11.7109375" style="444" customWidth="1"/>
    <col min="3605" max="3605" width="0" style="444" hidden="1" customWidth="1"/>
    <col min="3606" max="3606" width="3.7109375" style="444" customWidth="1"/>
    <col min="3607" max="3607" width="11.140625" style="444" bestFit="1" customWidth="1"/>
    <col min="3608" max="3610" width="10.5703125" style="444"/>
    <col min="3611" max="3611" width="10.140625" style="444" customWidth="1"/>
    <col min="3612" max="3840" width="10.5703125" style="444"/>
    <col min="3841" max="3848" width="0" style="444" hidden="1" customWidth="1"/>
    <col min="3849" max="3851" width="3.7109375" style="444" customWidth="1"/>
    <col min="3852" max="3852" width="12.7109375" style="444" customWidth="1"/>
    <col min="3853" max="3853" width="47.42578125" style="444" customWidth="1"/>
    <col min="3854" max="3857" width="0" style="444" hidden="1" customWidth="1"/>
    <col min="3858" max="3858" width="11.7109375" style="444" customWidth="1"/>
    <col min="3859" max="3859" width="6.42578125" style="444" bestFit="1" customWidth="1"/>
    <col min="3860" max="3860" width="11.7109375" style="444" customWidth="1"/>
    <col min="3861" max="3861" width="0" style="444" hidden="1" customWidth="1"/>
    <col min="3862" max="3862" width="3.7109375" style="444" customWidth="1"/>
    <col min="3863" max="3863" width="11.140625" style="444" bestFit="1" customWidth="1"/>
    <col min="3864" max="3866" width="10.5703125" style="444"/>
    <col min="3867" max="3867" width="10.140625" style="444" customWidth="1"/>
    <col min="3868" max="4096" width="10.5703125" style="444"/>
    <col min="4097" max="4104" width="0" style="444" hidden="1" customWidth="1"/>
    <col min="4105" max="4107" width="3.7109375" style="444" customWidth="1"/>
    <col min="4108" max="4108" width="12.7109375" style="444" customWidth="1"/>
    <col min="4109" max="4109" width="47.42578125" style="444" customWidth="1"/>
    <col min="4110" max="4113" width="0" style="444" hidden="1" customWidth="1"/>
    <col min="4114" max="4114" width="11.7109375" style="444" customWidth="1"/>
    <col min="4115" max="4115" width="6.42578125" style="444" bestFit="1" customWidth="1"/>
    <col min="4116" max="4116" width="11.7109375" style="444" customWidth="1"/>
    <col min="4117" max="4117" width="0" style="444" hidden="1" customWidth="1"/>
    <col min="4118" max="4118" width="3.7109375" style="444" customWidth="1"/>
    <col min="4119" max="4119" width="11.140625" style="444" bestFit="1" customWidth="1"/>
    <col min="4120" max="4122" width="10.5703125" style="444"/>
    <col min="4123" max="4123" width="10.140625" style="444" customWidth="1"/>
    <col min="4124" max="4352" width="10.5703125" style="444"/>
    <col min="4353" max="4360" width="0" style="444" hidden="1" customWidth="1"/>
    <col min="4361" max="4363" width="3.7109375" style="444" customWidth="1"/>
    <col min="4364" max="4364" width="12.7109375" style="444" customWidth="1"/>
    <col min="4365" max="4365" width="47.42578125" style="444" customWidth="1"/>
    <col min="4366" max="4369" width="0" style="444" hidden="1" customWidth="1"/>
    <col min="4370" max="4370" width="11.7109375" style="444" customWidth="1"/>
    <col min="4371" max="4371" width="6.42578125" style="444" bestFit="1" customWidth="1"/>
    <col min="4372" max="4372" width="11.7109375" style="444" customWidth="1"/>
    <col min="4373" max="4373" width="0" style="444" hidden="1" customWidth="1"/>
    <col min="4374" max="4374" width="3.7109375" style="444" customWidth="1"/>
    <col min="4375" max="4375" width="11.140625" style="444" bestFit="1" customWidth="1"/>
    <col min="4376" max="4378" width="10.5703125" style="444"/>
    <col min="4379" max="4379" width="10.140625" style="444" customWidth="1"/>
    <col min="4380" max="4608" width="10.5703125" style="444"/>
    <col min="4609" max="4616" width="0" style="444" hidden="1" customWidth="1"/>
    <col min="4617" max="4619" width="3.7109375" style="444" customWidth="1"/>
    <col min="4620" max="4620" width="12.7109375" style="444" customWidth="1"/>
    <col min="4621" max="4621" width="47.42578125" style="444" customWidth="1"/>
    <col min="4622" max="4625" width="0" style="444" hidden="1" customWidth="1"/>
    <col min="4626" max="4626" width="11.7109375" style="444" customWidth="1"/>
    <col min="4627" max="4627" width="6.42578125" style="444" bestFit="1" customWidth="1"/>
    <col min="4628" max="4628" width="11.7109375" style="444" customWidth="1"/>
    <col min="4629" max="4629" width="0" style="444" hidden="1" customWidth="1"/>
    <col min="4630" max="4630" width="3.7109375" style="444" customWidth="1"/>
    <col min="4631" max="4631" width="11.140625" style="444" bestFit="1" customWidth="1"/>
    <col min="4632" max="4634" width="10.5703125" style="444"/>
    <col min="4635" max="4635" width="10.140625" style="444" customWidth="1"/>
    <col min="4636" max="4864" width="10.5703125" style="444"/>
    <col min="4865" max="4872" width="0" style="444" hidden="1" customWidth="1"/>
    <col min="4873" max="4875" width="3.7109375" style="444" customWidth="1"/>
    <col min="4876" max="4876" width="12.7109375" style="444" customWidth="1"/>
    <col min="4877" max="4877" width="47.42578125" style="444" customWidth="1"/>
    <col min="4878" max="4881" width="0" style="444" hidden="1" customWidth="1"/>
    <col min="4882" max="4882" width="11.7109375" style="444" customWidth="1"/>
    <col min="4883" max="4883" width="6.42578125" style="444" bestFit="1" customWidth="1"/>
    <col min="4884" max="4884" width="11.7109375" style="444" customWidth="1"/>
    <col min="4885" max="4885" width="0" style="444" hidden="1" customWidth="1"/>
    <col min="4886" max="4886" width="3.7109375" style="444" customWidth="1"/>
    <col min="4887" max="4887" width="11.140625" style="444" bestFit="1" customWidth="1"/>
    <col min="4888" max="4890" width="10.5703125" style="444"/>
    <col min="4891" max="4891" width="10.140625" style="444" customWidth="1"/>
    <col min="4892" max="5120" width="10.5703125" style="444"/>
    <col min="5121" max="5128" width="0" style="444" hidden="1" customWidth="1"/>
    <col min="5129" max="5131" width="3.7109375" style="444" customWidth="1"/>
    <col min="5132" max="5132" width="12.7109375" style="444" customWidth="1"/>
    <col min="5133" max="5133" width="47.42578125" style="444" customWidth="1"/>
    <col min="5134" max="5137" width="0" style="444" hidden="1" customWidth="1"/>
    <col min="5138" max="5138" width="11.7109375" style="444" customWidth="1"/>
    <col min="5139" max="5139" width="6.42578125" style="444" bestFit="1" customWidth="1"/>
    <col min="5140" max="5140" width="11.7109375" style="444" customWidth="1"/>
    <col min="5141" max="5141" width="0" style="444" hidden="1" customWidth="1"/>
    <col min="5142" max="5142" width="3.7109375" style="444" customWidth="1"/>
    <col min="5143" max="5143" width="11.140625" style="444" bestFit="1" customWidth="1"/>
    <col min="5144" max="5146" width="10.5703125" style="444"/>
    <col min="5147" max="5147" width="10.140625" style="444" customWidth="1"/>
    <col min="5148" max="5376" width="10.5703125" style="444"/>
    <col min="5377" max="5384" width="0" style="444" hidden="1" customWidth="1"/>
    <col min="5385" max="5387" width="3.7109375" style="444" customWidth="1"/>
    <col min="5388" max="5388" width="12.7109375" style="444" customWidth="1"/>
    <col min="5389" max="5389" width="47.42578125" style="444" customWidth="1"/>
    <col min="5390" max="5393" width="0" style="444" hidden="1" customWidth="1"/>
    <col min="5394" max="5394" width="11.7109375" style="444" customWidth="1"/>
    <col min="5395" max="5395" width="6.42578125" style="444" bestFit="1" customWidth="1"/>
    <col min="5396" max="5396" width="11.7109375" style="444" customWidth="1"/>
    <col min="5397" max="5397" width="0" style="444" hidden="1" customWidth="1"/>
    <col min="5398" max="5398" width="3.7109375" style="444" customWidth="1"/>
    <col min="5399" max="5399" width="11.140625" style="444" bestFit="1" customWidth="1"/>
    <col min="5400" max="5402" width="10.5703125" style="444"/>
    <col min="5403" max="5403" width="10.140625" style="444" customWidth="1"/>
    <col min="5404" max="5632" width="10.5703125" style="444"/>
    <col min="5633" max="5640" width="0" style="444" hidden="1" customWidth="1"/>
    <col min="5641" max="5643" width="3.7109375" style="444" customWidth="1"/>
    <col min="5644" max="5644" width="12.7109375" style="444" customWidth="1"/>
    <col min="5645" max="5645" width="47.42578125" style="444" customWidth="1"/>
    <col min="5646" max="5649" width="0" style="444" hidden="1" customWidth="1"/>
    <col min="5650" max="5650" width="11.7109375" style="444" customWidth="1"/>
    <col min="5651" max="5651" width="6.42578125" style="444" bestFit="1" customWidth="1"/>
    <col min="5652" max="5652" width="11.7109375" style="444" customWidth="1"/>
    <col min="5653" max="5653" width="0" style="444" hidden="1" customWidth="1"/>
    <col min="5654" max="5654" width="3.7109375" style="444" customWidth="1"/>
    <col min="5655" max="5655" width="11.140625" style="444" bestFit="1" customWidth="1"/>
    <col min="5656" max="5658" width="10.5703125" style="444"/>
    <col min="5659" max="5659" width="10.140625" style="444" customWidth="1"/>
    <col min="5660" max="5888" width="10.5703125" style="444"/>
    <col min="5889" max="5896" width="0" style="444" hidden="1" customWidth="1"/>
    <col min="5897" max="5899" width="3.7109375" style="444" customWidth="1"/>
    <col min="5900" max="5900" width="12.7109375" style="444" customWidth="1"/>
    <col min="5901" max="5901" width="47.42578125" style="444" customWidth="1"/>
    <col min="5902" max="5905" width="0" style="444" hidden="1" customWidth="1"/>
    <col min="5906" max="5906" width="11.7109375" style="444" customWidth="1"/>
    <col min="5907" max="5907" width="6.42578125" style="444" bestFit="1" customWidth="1"/>
    <col min="5908" max="5908" width="11.7109375" style="444" customWidth="1"/>
    <col min="5909" max="5909" width="0" style="444" hidden="1" customWidth="1"/>
    <col min="5910" max="5910" width="3.7109375" style="444" customWidth="1"/>
    <col min="5911" max="5911" width="11.140625" style="444" bestFit="1" customWidth="1"/>
    <col min="5912" max="5914" width="10.5703125" style="444"/>
    <col min="5915" max="5915" width="10.140625" style="444" customWidth="1"/>
    <col min="5916" max="6144" width="10.5703125" style="444"/>
    <col min="6145" max="6152" width="0" style="444" hidden="1" customWidth="1"/>
    <col min="6153" max="6155" width="3.7109375" style="444" customWidth="1"/>
    <col min="6156" max="6156" width="12.7109375" style="444" customWidth="1"/>
    <col min="6157" max="6157" width="47.42578125" style="444" customWidth="1"/>
    <col min="6158" max="6161" width="0" style="444" hidden="1" customWidth="1"/>
    <col min="6162" max="6162" width="11.7109375" style="444" customWidth="1"/>
    <col min="6163" max="6163" width="6.42578125" style="444" bestFit="1" customWidth="1"/>
    <col min="6164" max="6164" width="11.7109375" style="444" customWidth="1"/>
    <col min="6165" max="6165" width="0" style="444" hidden="1" customWidth="1"/>
    <col min="6166" max="6166" width="3.7109375" style="444" customWidth="1"/>
    <col min="6167" max="6167" width="11.140625" style="444" bestFit="1" customWidth="1"/>
    <col min="6168" max="6170" width="10.5703125" style="444"/>
    <col min="6171" max="6171" width="10.140625" style="444" customWidth="1"/>
    <col min="6172" max="6400" width="10.5703125" style="444"/>
    <col min="6401" max="6408" width="0" style="444" hidden="1" customWidth="1"/>
    <col min="6409" max="6411" width="3.7109375" style="444" customWidth="1"/>
    <col min="6412" max="6412" width="12.7109375" style="444" customWidth="1"/>
    <col min="6413" max="6413" width="47.42578125" style="444" customWidth="1"/>
    <col min="6414" max="6417" width="0" style="444" hidden="1" customWidth="1"/>
    <col min="6418" max="6418" width="11.7109375" style="444" customWidth="1"/>
    <col min="6419" max="6419" width="6.42578125" style="444" bestFit="1" customWidth="1"/>
    <col min="6420" max="6420" width="11.7109375" style="444" customWidth="1"/>
    <col min="6421" max="6421" width="0" style="444" hidden="1" customWidth="1"/>
    <col min="6422" max="6422" width="3.7109375" style="444" customWidth="1"/>
    <col min="6423" max="6423" width="11.140625" style="444" bestFit="1" customWidth="1"/>
    <col min="6424" max="6426" width="10.5703125" style="444"/>
    <col min="6427" max="6427" width="10.140625" style="444" customWidth="1"/>
    <col min="6428" max="6656" width="10.5703125" style="444"/>
    <col min="6657" max="6664" width="0" style="444" hidden="1" customWidth="1"/>
    <col min="6665" max="6667" width="3.7109375" style="444" customWidth="1"/>
    <col min="6668" max="6668" width="12.7109375" style="444" customWidth="1"/>
    <col min="6669" max="6669" width="47.42578125" style="444" customWidth="1"/>
    <col min="6670" max="6673" width="0" style="444" hidden="1" customWidth="1"/>
    <col min="6674" max="6674" width="11.7109375" style="444" customWidth="1"/>
    <col min="6675" max="6675" width="6.42578125" style="444" bestFit="1" customWidth="1"/>
    <col min="6676" max="6676" width="11.7109375" style="444" customWidth="1"/>
    <col min="6677" max="6677" width="0" style="444" hidden="1" customWidth="1"/>
    <col min="6678" max="6678" width="3.7109375" style="444" customWidth="1"/>
    <col min="6679" max="6679" width="11.140625" style="444" bestFit="1" customWidth="1"/>
    <col min="6680" max="6682" width="10.5703125" style="444"/>
    <col min="6683" max="6683" width="10.140625" style="444" customWidth="1"/>
    <col min="6684" max="6912" width="10.5703125" style="444"/>
    <col min="6913" max="6920" width="0" style="444" hidden="1" customWidth="1"/>
    <col min="6921" max="6923" width="3.7109375" style="444" customWidth="1"/>
    <col min="6924" max="6924" width="12.7109375" style="444" customWidth="1"/>
    <col min="6925" max="6925" width="47.42578125" style="444" customWidth="1"/>
    <col min="6926" max="6929" width="0" style="444" hidden="1" customWidth="1"/>
    <col min="6930" max="6930" width="11.7109375" style="444" customWidth="1"/>
    <col min="6931" max="6931" width="6.42578125" style="444" bestFit="1" customWidth="1"/>
    <col min="6932" max="6932" width="11.7109375" style="444" customWidth="1"/>
    <col min="6933" max="6933" width="0" style="444" hidden="1" customWidth="1"/>
    <col min="6934" max="6934" width="3.7109375" style="444" customWidth="1"/>
    <col min="6935" max="6935" width="11.140625" style="444" bestFit="1" customWidth="1"/>
    <col min="6936" max="6938" width="10.5703125" style="444"/>
    <col min="6939" max="6939" width="10.140625" style="444" customWidth="1"/>
    <col min="6940" max="7168" width="10.5703125" style="444"/>
    <col min="7169" max="7176" width="0" style="444" hidden="1" customWidth="1"/>
    <col min="7177" max="7179" width="3.7109375" style="444" customWidth="1"/>
    <col min="7180" max="7180" width="12.7109375" style="444" customWidth="1"/>
    <col min="7181" max="7181" width="47.42578125" style="444" customWidth="1"/>
    <col min="7182" max="7185" width="0" style="444" hidden="1" customWidth="1"/>
    <col min="7186" max="7186" width="11.7109375" style="444" customWidth="1"/>
    <col min="7187" max="7187" width="6.42578125" style="444" bestFit="1" customWidth="1"/>
    <col min="7188" max="7188" width="11.7109375" style="444" customWidth="1"/>
    <col min="7189" max="7189" width="0" style="444" hidden="1" customWidth="1"/>
    <col min="7190" max="7190" width="3.7109375" style="444" customWidth="1"/>
    <col min="7191" max="7191" width="11.140625" style="444" bestFit="1" customWidth="1"/>
    <col min="7192" max="7194" width="10.5703125" style="444"/>
    <col min="7195" max="7195" width="10.140625" style="444" customWidth="1"/>
    <col min="7196" max="7424" width="10.5703125" style="444"/>
    <col min="7425" max="7432" width="0" style="444" hidden="1" customWidth="1"/>
    <col min="7433" max="7435" width="3.7109375" style="444" customWidth="1"/>
    <col min="7436" max="7436" width="12.7109375" style="444" customWidth="1"/>
    <col min="7437" max="7437" width="47.42578125" style="444" customWidth="1"/>
    <col min="7438" max="7441" width="0" style="444" hidden="1" customWidth="1"/>
    <col min="7442" max="7442" width="11.7109375" style="444" customWidth="1"/>
    <col min="7443" max="7443" width="6.42578125" style="444" bestFit="1" customWidth="1"/>
    <col min="7444" max="7444" width="11.7109375" style="444" customWidth="1"/>
    <col min="7445" max="7445" width="0" style="444" hidden="1" customWidth="1"/>
    <col min="7446" max="7446" width="3.7109375" style="444" customWidth="1"/>
    <col min="7447" max="7447" width="11.140625" style="444" bestFit="1" customWidth="1"/>
    <col min="7448" max="7450" width="10.5703125" style="444"/>
    <col min="7451" max="7451" width="10.140625" style="444" customWidth="1"/>
    <col min="7452" max="7680" width="10.5703125" style="444"/>
    <col min="7681" max="7688" width="0" style="444" hidden="1" customWidth="1"/>
    <col min="7689" max="7691" width="3.7109375" style="444" customWidth="1"/>
    <col min="7692" max="7692" width="12.7109375" style="444" customWidth="1"/>
    <col min="7693" max="7693" width="47.42578125" style="444" customWidth="1"/>
    <col min="7694" max="7697" width="0" style="444" hidden="1" customWidth="1"/>
    <col min="7698" max="7698" width="11.7109375" style="444" customWidth="1"/>
    <col min="7699" max="7699" width="6.42578125" style="444" bestFit="1" customWidth="1"/>
    <col min="7700" max="7700" width="11.7109375" style="444" customWidth="1"/>
    <col min="7701" max="7701" width="0" style="444" hidden="1" customWidth="1"/>
    <col min="7702" max="7702" width="3.7109375" style="444" customWidth="1"/>
    <col min="7703" max="7703" width="11.140625" style="444" bestFit="1" customWidth="1"/>
    <col min="7704" max="7706" width="10.5703125" style="444"/>
    <col min="7707" max="7707" width="10.140625" style="444" customWidth="1"/>
    <col min="7708" max="7936" width="10.5703125" style="444"/>
    <col min="7937" max="7944" width="0" style="444" hidden="1" customWidth="1"/>
    <col min="7945" max="7947" width="3.7109375" style="444" customWidth="1"/>
    <col min="7948" max="7948" width="12.7109375" style="444" customWidth="1"/>
    <col min="7949" max="7949" width="47.42578125" style="444" customWidth="1"/>
    <col min="7950" max="7953" width="0" style="444" hidden="1" customWidth="1"/>
    <col min="7954" max="7954" width="11.7109375" style="444" customWidth="1"/>
    <col min="7955" max="7955" width="6.42578125" style="444" bestFit="1" customWidth="1"/>
    <col min="7956" max="7956" width="11.7109375" style="444" customWidth="1"/>
    <col min="7957" max="7957" width="0" style="444" hidden="1" customWidth="1"/>
    <col min="7958" max="7958" width="3.7109375" style="444" customWidth="1"/>
    <col min="7959" max="7959" width="11.140625" style="444" bestFit="1" customWidth="1"/>
    <col min="7960" max="7962" width="10.5703125" style="444"/>
    <col min="7963" max="7963" width="10.140625" style="444" customWidth="1"/>
    <col min="7964" max="8192" width="10.5703125" style="444"/>
    <col min="8193" max="8200" width="0" style="444" hidden="1" customWidth="1"/>
    <col min="8201" max="8203" width="3.7109375" style="444" customWidth="1"/>
    <col min="8204" max="8204" width="12.7109375" style="444" customWidth="1"/>
    <col min="8205" max="8205" width="47.42578125" style="444" customWidth="1"/>
    <col min="8206" max="8209" width="0" style="444" hidden="1" customWidth="1"/>
    <col min="8210" max="8210" width="11.7109375" style="444" customWidth="1"/>
    <col min="8211" max="8211" width="6.42578125" style="444" bestFit="1" customWidth="1"/>
    <col min="8212" max="8212" width="11.7109375" style="444" customWidth="1"/>
    <col min="8213" max="8213" width="0" style="444" hidden="1" customWidth="1"/>
    <col min="8214" max="8214" width="3.7109375" style="444" customWidth="1"/>
    <col min="8215" max="8215" width="11.140625" style="444" bestFit="1" customWidth="1"/>
    <col min="8216" max="8218" width="10.5703125" style="444"/>
    <col min="8219" max="8219" width="10.140625" style="444" customWidth="1"/>
    <col min="8220" max="8448" width="10.5703125" style="444"/>
    <col min="8449" max="8456" width="0" style="444" hidden="1" customWidth="1"/>
    <col min="8457" max="8459" width="3.7109375" style="444" customWidth="1"/>
    <col min="8460" max="8460" width="12.7109375" style="444" customWidth="1"/>
    <col min="8461" max="8461" width="47.42578125" style="444" customWidth="1"/>
    <col min="8462" max="8465" width="0" style="444" hidden="1" customWidth="1"/>
    <col min="8466" max="8466" width="11.7109375" style="444" customWidth="1"/>
    <col min="8467" max="8467" width="6.42578125" style="444" bestFit="1" customWidth="1"/>
    <col min="8468" max="8468" width="11.7109375" style="444" customWidth="1"/>
    <col min="8469" max="8469" width="0" style="444" hidden="1" customWidth="1"/>
    <col min="8470" max="8470" width="3.7109375" style="444" customWidth="1"/>
    <col min="8471" max="8471" width="11.140625" style="444" bestFit="1" customWidth="1"/>
    <col min="8472" max="8474" width="10.5703125" style="444"/>
    <col min="8475" max="8475" width="10.140625" style="444" customWidth="1"/>
    <col min="8476" max="8704" width="10.5703125" style="444"/>
    <col min="8705" max="8712" width="0" style="444" hidden="1" customWidth="1"/>
    <col min="8713" max="8715" width="3.7109375" style="444" customWidth="1"/>
    <col min="8716" max="8716" width="12.7109375" style="444" customWidth="1"/>
    <col min="8717" max="8717" width="47.42578125" style="444" customWidth="1"/>
    <col min="8718" max="8721" width="0" style="444" hidden="1" customWidth="1"/>
    <col min="8722" max="8722" width="11.7109375" style="444" customWidth="1"/>
    <col min="8723" max="8723" width="6.42578125" style="444" bestFit="1" customWidth="1"/>
    <col min="8724" max="8724" width="11.7109375" style="444" customWidth="1"/>
    <col min="8725" max="8725" width="0" style="444" hidden="1" customWidth="1"/>
    <col min="8726" max="8726" width="3.7109375" style="444" customWidth="1"/>
    <col min="8727" max="8727" width="11.140625" style="444" bestFit="1" customWidth="1"/>
    <col min="8728" max="8730" width="10.5703125" style="444"/>
    <col min="8731" max="8731" width="10.140625" style="444" customWidth="1"/>
    <col min="8732" max="8960" width="10.5703125" style="444"/>
    <col min="8961" max="8968" width="0" style="444" hidden="1" customWidth="1"/>
    <col min="8969" max="8971" width="3.7109375" style="444" customWidth="1"/>
    <col min="8972" max="8972" width="12.7109375" style="444" customWidth="1"/>
    <col min="8973" max="8973" width="47.42578125" style="444" customWidth="1"/>
    <col min="8974" max="8977" width="0" style="444" hidden="1" customWidth="1"/>
    <col min="8978" max="8978" width="11.7109375" style="444" customWidth="1"/>
    <col min="8979" max="8979" width="6.42578125" style="444" bestFit="1" customWidth="1"/>
    <col min="8980" max="8980" width="11.7109375" style="444" customWidth="1"/>
    <col min="8981" max="8981" width="0" style="444" hidden="1" customWidth="1"/>
    <col min="8982" max="8982" width="3.7109375" style="444" customWidth="1"/>
    <col min="8983" max="8983" width="11.140625" style="444" bestFit="1" customWidth="1"/>
    <col min="8984" max="8986" width="10.5703125" style="444"/>
    <col min="8987" max="8987" width="10.140625" style="444" customWidth="1"/>
    <col min="8988" max="9216" width="10.5703125" style="444"/>
    <col min="9217" max="9224" width="0" style="444" hidden="1" customWidth="1"/>
    <col min="9225" max="9227" width="3.7109375" style="444" customWidth="1"/>
    <col min="9228" max="9228" width="12.7109375" style="444" customWidth="1"/>
    <col min="9229" max="9229" width="47.42578125" style="444" customWidth="1"/>
    <col min="9230" max="9233" width="0" style="444" hidden="1" customWidth="1"/>
    <col min="9234" max="9234" width="11.7109375" style="444" customWidth="1"/>
    <col min="9235" max="9235" width="6.42578125" style="444" bestFit="1" customWidth="1"/>
    <col min="9236" max="9236" width="11.7109375" style="444" customWidth="1"/>
    <col min="9237" max="9237" width="0" style="444" hidden="1" customWidth="1"/>
    <col min="9238" max="9238" width="3.7109375" style="444" customWidth="1"/>
    <col min="9239" max="9239" width="11.140625" style="444" bestFit="1" customWidth="1"/>
    <col min="9240" max="9242" width="10.5703125" style="444"/>
    <col min="9243" max="9243" width="10.140625" style="444" customWidth="1"/>
    <col min="9244" max="9472" width="10.5703125" style="444"/>
    <col min="9473" max="9480" width="0" style="444" hidden="1" customWidth="1"/>
    <col min="9481" max="9483" width="3.7109375" style="444" customWidth="1"/>
    <col min="9484" max="9484" width="12.7109375" style="444" customWidth="1"/>
    <col min="9485" max="9485" width="47.42578125" style="444" customWidth="1"/>
    <col min="9486" max="9489" width="0" style="444" hidden="1" customWidth="1"/>
    <col min="9490" max="9490" width="11.7109375" style="444" customWidth="1"/>
    <col min="9491" max="9491" width="6.42578125" style="444" bestFit="1" customWidth="1"/>
    <col min="9492" max="9492" width="11.7109375" style="444" customWidth="1"/>
    <col min="9493" max="9493" width="0" style="444" hidden="1" customWidth="1"/>
    <col min="9494" max="9494" width="3.7109375" style="444" customWidth="1"/>
    <col min="9495" max="9495" width="11.140625" style="444" bestFit="1" customWidth="1"/>
    <col min="9496" max="9498" width="10.5703125" style="444"/>
    <col min="9499" max="9499" width="10.140625" style="444" customWidth="1"/>
    <col min="9500" max="9728" width="10.5703125" style="444"/>
    <col min="9729" max="9736" width="0" style="444" hidden="1" customWidth="1"/>
    <col min="9737" max="9739" width="3.7109375" style="444" customWidth="1"/>
    <col min="9740" max="9740" width="12.7109375" style="444" customWidth="1"/>
    <col min="9741" max="9741" width="47.42578125" style="444" customWidth="1"/>
    <col min="9742" max="9745" width="0" style="444" hidden="1" customWidth="1"/>
    <col min="9746" max="9746" width="11.7109375" style="444" customWidth="1"/>
    <col min="9747" max="9747" width="6.42578125" style="444" bestFit="1" customWidth="1"/>
    <col min="9748" max="9748" width="11.7109375" style="444" customWidth="1"/>
    <col min="9749" max="9749" width="0" style="444" hidden="1" customWidth="1"/>
    <col min="9750" max="9750" width="3.7109375" style="444" customWidth="1"/>
    <col min="9751" max="9751" width="11.140625" style="444" bestFit="1" customWidth="1"/>
    <col min="9752" max="9754" width="10.5703125" style="444"/>
    <col min="9755" max="9755" width="10.140625" style="444" customWidth="1"/>
    <col min="9756" max="9984" width="10.5703125" style="444"/>
    <col min="9985" max="9992" width="0" style="444" hidden="1" customWidth="1"/>
    <col min="9993" max="9995" width="3.7109375" style="444" customWidth="1"/>
    <col min="9996" max="9996" width="12.7109375" style="444" customWidth="1"/>
    <col min="9997" max="9997" width="47.42578125" style="444" customWidth="1"/>
    <col min="9998" max="10001" width="0" style="444" hidden="1" customWidth="1"/>
    <col min="10002" max="10002" width="11.7109375" style="444" customWidth="1"/>
    <col min="10003" max="10003" width="6.42578125" style="444" bestFit="1" customWidth="1"/>
    <col min="10004" max="10004" width="11.7109375" style="444" customWidth="1"/>
    <col min="10005" max="10005" width="0" style="444" hidden="1" customWidth="1"/>
    <col min="10006" max="10006" width="3.7109375" style="444" customWidth="1"/>
    <col min="10007" max="10007" width="11.140625" style="444" bestFit="1" customWidth="1"/>
    <col min="10008" max="10010" width="10.5703125" style="444"/>
    <col min="10011" max="10011" width="10.140625" style="444" customWidth="1"/>
    <col min="10012" max="10240" width="10.5703125" style="444"/>
    <col min="10241" max="10248" width="0" style="444" hidden="1" customWidth="1"/>
    <col min="10249" max="10251" width="3.7109375" style="444" customWidth="1"/>
    <col min="10252" max="10252" width="12.7109375" style="444" customWidth="1"/>
    <col min="10253" max="10253" width="47.42578125" style="444" customWidth="1"/>
    <col min="10254" max="10257" width="0" style="444" hidden="1" customWidth="1"/>
    <col min="10258" max="10258" width="11.7109375" style="444" customWidth="1"/>
    <col min="10259" max="10259" width="6.42578125" style="444" bestFit="1" customWidth="1"/>
    <col min="10260" max="10260" width="11.7109375" style="444" customWidth="1"/>
    <col min="10261" max="10261" width="0" style="444" hidden="1" customWidth="1"/>
    <col min="10262" max="10262" width="3.7109375" style="444" customWidth="1"/>
    <col min="10263" max="10263" width="11.140625" style="444" bestFit="1" customWidth="1"/>
    <col min="10264" max="10266" width="10.5703125" style="444"/>
    <col min="10267" max="10267" width="10.140625" style="444" customWidth="1"/>
    <col min="10268" max="10496" width="10.5703125" style="444"/>
    <col min="10497" max="10504" width="0" style="444" hidden="1" customWidth="1"/>
    <col min="10505" max="10507" width="3.7109375" style="444" customWidth="1"/>
    <col min="10508" max="10508" width="12.7109375" style="444" customWidth="1"/>
    <col min="10509" max="10509" width="47.42578125" style="444" customWidth="1"/>
    <col min="10510" max="10513" width="0" style="444" hidden="1" customWidth="1"/>
    <col min="10514" max="10514" width="11.7109375" style="444" customWidth="1"/>
    <col min="10515" max="10515" width="6.42578125" style="444" bestFit="1" customWidth="1"/>
    <col min="10516" max="10516" width="11.7109375" style="444" customWidth="1"/>
    <col min="10517" max="10517" width="0" style="444" hidden="1" customWidth="1"/>
    <col min="10518" max="10518" width="3.7109375" style="444" customWidth="1"/>
    <col min="10519" max="10519" width="11.140625" style="444" bestFit="1" customWidth="1"/>
    <col min="10520" max="10522" width="10.5703125" style="444"/>
    <col min="10523" max="10523" width="10.140625" style="444" customWidth="1"/>
    <col min="10524" max="10752" width="10.5703125" style="444"/>
    <col min="10753" max="10760" width="0" style="444" hidden="1" customWidth="1"/>
    <col min="10761" max="10763" width="3.7109375" style="444" customWidth="1"/>
    <col min="10764" max="10764" width="12.7109375" style="444" customWidth="1"/>
    <col min="10765" max="10765" width="47.42578125" style="444" customWidth="1"/>
    <col min="10766" max="10769" width="0" style="444" hidden="1" customWidth="1"/>
    <col min="10770" max="10770" width="11.7109375" style="444" customWidth="1"/>
    <col min="10771" max="10771" width="6.42578125" style="444" bestFit="1" customWidth="1"/>
    <col min="10772" max="10772" width="11.7109375" style="444" customWidth="1"/>
    <col min="10773" max="10773" width="0" style="444" hidden="1" customWidth="1"/>
    <col min="10774" max="10774" width="3.7109375" style="444" customWidth="1"/>
    <col min="10775" max="10775" width="11.140625" style="444" bestFit="1" customWidth="1"/>
    <col min="10776" max="10778" width="10.5703125" style="444"/>
    <col min="10779" max="10779" width="10.140625" style="444" customWidth="1"/>
    <col min="10780" max="11008" width="10.5703125" style="444"/>
    <col min="11009" max="11016" width="0" style="444" hidden="1" customWidth="1"/>
    <col min="11017" max="11019" width="3.7109375" style="444" customWidth="1"/>
    <col min="11020" max="11020" width="12.7109375" style="444" customWidth="1"/>
    <col min="11021" max="11021" width="47.42578125" style="444" customWidth="1"/>
    <col min="11022" max="11025" width="0" style="444" hidden="1" customWidth="1"/>
    <col min="11026" max="11026" width="11.7109375" style="444" customWidth="1"/>
    <col min="11027" max="11027" width="6.42578125" style="444" bestFit="1" customWidth="1"/>
    <col min="11028" max="11028" width="11.7109375" style="444" customWidth="1"/>
    <col min="11029" max="11029" width="0" style="444" hidden="1" customWidth="1"/>
    <col min="11030" max="11030" width="3.7109375" style="444" customWidth="1"/>
    <col min="11031" max="11031" width="11.140625" style="444" bestFit="1" customWidth="1"/>
    <col min="11032" max="11034" width="10.5703125" style="444"/>
    <col min="11035" max="11035" width="10.140625" style="444" customWidth="1"/>
    <col min="11036" max="11264" width="10.5703125" style="444"/>
    <col min="11265" max="11272" width="0" style="444" hidden="1" customWidth="1"/>
    <col min="11273" max="11275" width="3.7109375" style="444" customWidth="1"/>
    <col min="11276" max="11276" width="12.7109375" style="444" customWidth="1"/>
    <col min="11277" max="11277" width="47.42578125" style="444" customWidth="1"/>
    <col min="11278" max="11281" width="0" style="444" hidden="1" customWidth="1"/>
    <col min="11282" max="11282" width="11.7109375" style="444" customWidth="1"/>
    <col min="11283" max="11283" width="6.42578125" style="444" bestFit="1" customWidth="1"/>
    <col min="11284" max="11284" width="11.7109375" style="444" customWidth="1"/>
    <col min="11285" max="11285" width="0" style="444" hidden="1" customWidth="1"/>
    <col min="11286" max="11286" width="3.7109375" style="444" customWidth="1"/>
    <col min="11287" max="11287" width="11.140625" style="444" bestFit="1" customWidth="1"/>
    <col min="11288" max="11290" width="10.5703125" style="444"/>
    <col min="11291" max="11291" width="10.140625" style="444" customWidth="1"/>
    <col min="11292" max="11520" width="10.5703125" style="444"/>
    <col min="11521" max="11528" width="0" style="444" hidden="1" customWidth="1"/>
    <col min="11529" max="11531" width="3.7109375" style="444" customWidth="1"/>
    <col min="11532" max="11532" width="12.7109375" style="444" customWidth="1"/>
    <col min="11533" max="11533" width="47.42578125" style="444" customWidth="1"/>
    <col min="11534" max="11537" width="0" style="444" hidden="1" customWidth="1"/>
    <col min="11538" max="11538" width="11.7109375" style="444" customWidth="1"/>
    <col min="11539" max="11539" width="6.42578125" style="444" bestFit="1" customWidth="1"/>
    <col min="11540" max="11540" width="11.7109375" style="444" customWidth="1"/>
    <col min="11541" max="11541" width="0" style="444" hidden="1" customWidth="1"/>
    <col min="11542" max="11542" width="3.7109375" style="444" customWidth="1"/>
    <col min="11543" max="11543" width="11.140625" style="444" bestFit="1" customWidth="1"/>
    <col min="11544" max="11546" width="10.5703125" style="444"/>
    <col min="11547" max="11547" width="10.140625" style="444" customWidth="1"/>
    <col min="11548" max="11776" width="10.5703125" style="444"/>
    <col min="11777" max="11784" width="0" style="444" hidden="1" customWidth="1"/>
    <col min="11785" max="11787" width="3.7109375" style="444" customWidth="1"/>
    <col min="11788" max="11788" width="12.7109375" style="444" customWidth="1"/>
    <col min="11789" max="11789" width="47.42578125" style="444" customWidth="1"/>
    <col min="11790" max="11793" width="0" style="444" hidden="1" customWidth="1"/>
    <col min="11794" max="11794" width="11.7109375" style="444" customWidth="1"/>
    <col min="11795" max="11795" width="6.42578125" style="444" bestFit="1" customWidth="1"/>
    <col min="11796" max="11796" width="11.7109375" style="444" customWidth="1"/>
    <col min="11797" max="11797" width="0" style="444" hidden="1" customWidth="1"/>
    <col min="11798" max="11798" width="3.7109375" style="444" customWidth="1"/>
    <col min="11799" max="11799" width="11.140625" style="444" bestFit="1" customWidth="1"/>
    <col min="11800" max="11802" width="10.5703125" style="444"/>
    <col min="11803" max="11803" width="10.140625" style="444" customWidth="1"/>
    <col min="11804" max="12032" width="10.5703125" style="444"/>
    <col min="12033" max="12040" width="0" style="444" hidden="1" customWidth="1"/>
    <col min="12041" max="12043" width="3.7109375" style="444" customWidth="1"/>
    <col min="12044" max="12044" width="12.7109375" style="444" customWidth="1"/>
    <col min="12045" max="12045" width="47.42578125" style="444" customWidth="1"/>
    <col min="12046" max="12049" width="0" style="444" hidden="1" customWidth="1"/>
    <col min="12050" max="12050" width="11.7109375" style="444" customWidth="1"/>
    <col min="12051" max="12051" width="6.42578125" style="444" bestFit="1" customWidth="1"/>
    <col min="12052" max="12052" width="11.7109375" style="444" customWidth="1"/>
    <col min="12053" max="12053" width="0" style="444" hidden="1" customWidth="1"/>
    <col min="12054" max="12054" width="3.7109375" style="444" customWidth="1"/>
    <col min="12055" max="12055" width="11.140625" style="444" bestFit="1" customWidth="1"/>
    <col min="12056" max="12058" width="10.5703125" style="444"/>
    <col min="12059" max="12059" width="10.140625" style="444" customWidth="1"/>
    <col min="12060" max="12288" width="10.5703125" style="444"/>
    <col min="12289" max="12296" width="0" style="444" hidden="1" customWidth="1"/>
    <col min="12297" max="12299" width="3.7109375" style="444" customWidth="1"/>
    <col min="12300" max="12300" width="12.7109375" style="444" customWidth="1"/>
    <col min="12301" max="12301" width="47.42578125" style="444" customWidth="1"/>
    <col min="12302" max="12305" width="0" style="444" hidden="1" customWidth="1"/>
    <col min="12306" max="12306" width="11.7109375" style="444" customWidth="1"/>
    <col min="12307" max="12307" width="6.42578125" style="444" bestFit="1" customWidth="1"/>
    <col min="12308" max="12308" width="11.7109375" style="444" customWidth="1"/>
    <col min="12309" max="12309" width="0" style="444" hidden="1" customWidth="1"/>
    <col min="12310" max="12310" width="3.7109375" style="444" customWidth="1"/>
    <col min="12311" max="12311" width="11.140625" style="444" bestFit="1" customWidth="1"/>
    <col min="12312" max="12314" width="10.5703125" style="444"/>
    <col min="12315" max="12315" width="10.140625" style="444" customWidth="1"/>
    <col min="12316" max="12544" width="10.5703125" style="444"/>
    <col min="12545" max="12552" width="0" style="444" hidden="1" customWidth="1"/>
    <col min="12553" max="12555" width="3.7109375" style="444" customWidth="1"/>
    <col min="12556" max="12556" width="12.7109375" style="444" customWidth="1"/>
    <col min="12557" max="12557" width="47.42578125" style="444" customWidth="1"/>
    <col min="12558" max="12561" width="0" style="444" hidden="1" customWidth="1"/>
    <col min="12562" max="12562" width="11.7109375" style="444" customWidth="1"/>
    <col min="12563" max="12563" width="6.42578125" style="444" bestFit="1" customWidth="1"/>
    <col min="12564" max="12564" width="11.7109375" style="444" customWidth="1"/>
    <col min="12565" max="12565" width="0" style="444" hidden="1" customWidth="1"/>
    <col min="12566" max="12566" width="3.7109375" style="444" customWidth="1"/>
    <col min="12567" max="12567" width="11.140625" style="444" bestFit="1" customWidth="1"/>
    <col min="12568" max="12570" width="10.5703125" style="444"/>
    <col min="12571" max="12571" width="10.140625" style="444" customWidth="1"/>
    <col min="12572" max="12800" width="10.5703125" style="444"/>
    <col min="12801" max="12808" width="0" style="444" hidden="1" customWidth="1"/>
    <col min="12809" max="12811" width="3.7109375" style="444" customWidth="1"/>
    <col min="12812" max="12812" width="12.7109375" style="444" customWidth="1"/>
    <col min="12813" max="12813" width="47.42578125" style="444" customWidth="1"/>
    <col min="12814" max="12817" width="0" style="444" hidden="1" customWidth="1"/>
    <col min="12818" max="12818" width="11.7109375" style="444" customWidth="1"/>
    <col min="12819" max="12819" width="6.42578125" style="444" bestFit="1" customWidth="1"/>
    <col min="12820" max="12820" width="11.7109375" style="444" customWidth="1"/>
    <col min="12821" max="12821" width="0" style="444" hidden="1" customWidth="1"/>
    <col min="12822" max="12822" width="3.7109375" style="444" customWidth="1"/>
    <col min="12823" max="12823" width="11.140625" style="444" bestFit="1" customWidth="1"/>
    <col min="12824" max="12826" width="10.5703125" style="444"/>
    <col min="12827" max="12827" width="10.140625" style="444" customWidth="1"/>
    <col min="12828" max="13056" width="10.5703125" style="444"/>
    <col min="13057" max="13064" width="0" style="444" hidden="1" customWidth="1"/>
    <col min="13065" max="13067" width="3.7109375" style="444" customWidth="1"/>
    <col min="13068" max="13068" width="12.7109375" style="444" customWidth="1"/>
    <col min="13069" max="13069" width="47.42578125" style="444" customWidth="1"/>
    <col min="13070" max="13073" width="0" style="444" hidden="1" customWidth="1"/>
    <col min="13074" max="13074" width="11.7109375" style="444" customWidth="1"/>
    <col min="13075" max="13075" width="6.42578125" style="444" bestFit="1" customWidth="1"/>
    <col min="13076" max="13076" width="11.7109375" style="444" customWidth="1"/>
    <col min="13077" max="13077" width="0" style="444" hidden="1" customWidth="1"/>
    <col min="13078" max="13078" width="3.7109375" style="444" customWidth="1"/>
    <col min="13079" max="13079" width="11.140625" style="444" bestFit="1" customWidth="1"/>
    <col min="13080" max="13082" width="10.5703125" style="444"/>
    <col min="13083" max="13083" width="10.140625" style="444" customWidth="1"/>
    <col min="13084" max="13312" width="10.5703125" style="444"/>
    <col min="13313" max="13320" width="0" style="444" hidden="1" customWidth="1"/>
    <col min="13321" max="13323" width="3.7109375" style="444" customWidth="1"/>
    <col min="13324" max="13324" width="12.7109375" style="444" customWidth="1"/>
    <col min="13325" max="13325" width="47.42578125" style="444" customWidth="1"/>
    <col min="13326" max="13329" width="0" style="444" hidden="1" customWidth="1"/>
    <col min="13330" max="13330" width="11.7109375" style="444" customWidth="1"/>
    <col min="13331" max="13331" width="6.42578125" style="444" bestFit="1" customWidth="1"/>
    <col min="13332" max="13332" width="11.7109375" style="444" customWidth="1"/>
    <col min="13333" max="13333" width="0" style="444" hidden="1" customWidth="1"/>
    <col min="13334" max="13334" width="3.7109375" style="444" customWidth="1"/>
    <col min="13335" max="13335" width="11.140625" style="444" bestFit="1" customWidth="1"/>
    <col min="13336" max="13338" width="10.5703125" style="444"/>
    <col min="13339" max="13339" width="10.140625" style="444" customWidth="1"/>
    <col min="13340" max="13568" width="10.5703125" style="444"/>
    <col min="13569" max="13576" width="0" style="444" hidden="1" customWidth="1"/>
    <col min="13577" max="13579" width="3.7109375" style="444" customWidth="1"/>
    <col min="13580" max="13580" width="12.7109375" style="444" customWidth="1"/>
    <col min="13581" max="13581" width="47.42578125" style="444" customWidth="1"/>
    <col min="13582" max="13585" width="0" style="444" hidden="1" customWidth="1"/>
    <col min="13586" max="13586" width="11.7109375" style="444" customWidth="1"/>
    <col min="13587" max="13587" width="6.42578125" style="444" bestFit="1" customWidth="1"/>
    <col min="13588" max="13588" width="11.7109375" style="444" customWidth="1"/>
    <col min="13589" max="13589" width="0" style="444" hidden="1" customWidth="1"/>
    <col min="13590" max="13590" width="3.7109375" style="444" customWidth="1"/>
    <col min="13591" max="13591" width="11.140625" style="444" bestFit="1" customWidth="1"/>
    <col min="13592" max="13594" width="10.5703125" style="444"/>
    <col min="13595" max="13595" width="10.140625" style="444" customWidth="1"/>
    <col min="13596" max="13824" width="10.5703125" style="444"/>
    <col min="13825" max="13832" width="0" style="444" hidden="1" customWidth="1"/>
    <col min="13833" max="13835" width="3.7109375" style="444" customWidth="1"/>
    <col min="13836" max="13836" width="12.7109375" style="444" customWidth="1"/>
    <col min="13837" max="13837" width="47.42578125" style="444" customWidth="1"/>
    <col min="13838" max="13841" width="0" style="444" hidden="1" customWidth="1"/>
    <col min="13842" max="13842" width="11.7109375" style="444" customWidth="1"/>
    <col min="13843" max="13843" width="6.42578125" style="444" bestFit="1" customWidth="1"/>
    <col min="13844" max="13844" width="11.7109375" style="444" customWidth="1"/>
    <col min="13845" max="13845" width="0" style="444" hidden="1" customWidth="1"/>
    <col min="13846" max="13846" width="3.7109375" style="444" customWidth="1"/>
    <col min="13847" max="13847" width="11.140625" style="444" bestFit="1" customWidth="1"/>
    <col min="13848" max="13850" width="10.5703125" style="444"/>
    <col min="13851" max="13851" width="10.140625" style="444" customWidth="1"/>
    <col min="13852" max="14080" width="10.5703125" style="444"/>
    <col min="14081" max="14088" width="0" style="444" hidden="1" customWidth="1"/>
    <col min="14089" max="14091" width="3.7109375" style="444" customWidth="1"/>
    <col min="14092" max="14092" width="12.7109375" style="444" customWidth="1"/>
    <col min="14093" max="14093" width="47.42578125" style="444" customWidth="1"/>
    <col min="14094" max="14097" width="0" style="444" hidden="1" customWidth="1"/>
    <col min="14098" max="14098" width="11.7109375" style="444" customWidth="1"/>
    <col min="14099" max="14099" width="6.42578125" style="444" bestFit="1" customWidth="1"/>
    <col min="14100" max="14100" width="11.7109375" style="444" customWidth="1"/>
    <col min="14101" max="14101" width="0" style="444" hidden="1" customWidth="1"/>
    <col min="14102" max="14102" width="3.7109375" style="444" customWidth="1"/>
    <col min="14103" max="14103" width="11.140625" style="444" bestFit="1" customWidth="1"/>
    <col min="14104" max="14106" width="10.5703125" style="444"/>
    <col min="14107" max="14107" width="10.140625" style="444" customWidth="1"/>
    <col min="14108" max="14336" width="10.5703125" style="444"/>
    <col min="14337" max="14344" width="0" style="444" hidden="1" customWidth="1"/>
    <col min="14345" max="14347" width="3.7109375" style="444" customWidth="1"/>
    <col min="14348" max="14348" width="12.7109375" style="444" customWidth="1"/>
    <col min="14349" max="14349" width="47.42578125" style="444" customWidth="1"/>
    <col min="14350" max="14353" width="0" style="444" hidden="1" customWidth="1"/>
    <col min="14354" max="14354" width="11.7109375" style="444" customWidth="1"/>
    <col min="14355" max="14355" width="6.42578125" style="444" bestFit="1" customWidth="1"/>
    <col min="14356" max="14356" width="11.7109375" style="444" customWidth="1"/>
    <col min="14357" max="14357" width="0" style="444" hidden="1" customWidth="1"/>
    <col min="14358" max="14358" width="3.7109375" style="444" customWidth="1"/>
    <col min="14359" max="14359" width="11.140625" style="444" bestFit="1" customWidth="1"/>
    <col min="14360" max="14362" width="10.5703125" style="444"/>
    <col min="14363" max="14363" width="10.140625" style="444" customWidth="1"/>
    <col min="14364" max="14592" width="10.5703125" style="444"/>
    <col min="14593" max="14600" width="0" style="444" hidden="1" customWidth="1"/>
    <col min="14601" max="14603" width="3.7109375" style="444" customWidth="1"/>
    <col min="14604" max="14604" width="12.7109375" style="444" customWidth="1"/>
    <col min="14605" max="14605" width="47.42578125" style="444" customWidth="1"/>
    <col min="14606" max="14609" width="0" style="444" hidden="1" customWidth="1"/>
    <col min="14610" max="14610" width="11.7109375" style="444" customWidth="1"/>
    <col min="14611" max="14611" width="6.42578125" style="444" bestFit="1" customWidth="1"/>
    <col min="14612" max="14612" width="11.7109375" style="444" customWidth="1"/>
    <col min="14613" max="14613" width="0" style="444" hidden="1" customWidth="1"/>
    <col min="14614" max="14614" width="3.7109375" style="444" customWidth="1"/>
    <col min="14615" max="14615" width="11.140625" style="444" bestFit="1" customWidth="1"/>
    <col min="14616" max="14618" width="10.5703125" style="444"/>
    <col min="14619" max="14619" width="10.140625" style="444" customWidth="1"/>
    <col min="14620" max="14848" width="10.5703125" style="444"/>
    <col min="14849" max="14856" width="0" style="444" hidden="1" customWidth="1"/>
    <col min="14857" max="14859" width="3.7109375" style="444" customWidth="1"/>
    <col min="14860" max="14860" width="12.7109375" style="444" customWidth="1"/>
    <col min="14861" max="14861" width="47.42578125" style="444" customWidth="1"/>
    <col min="14862" max="14865" width="0" style="444" hidden="1" customWidth="1"/>
    <col min="14866" max="14866" width="11.7109375" style="444" customWidth="1"/>
    <col min="14867" max="14867" width="6.42578125" style="444" bestFit="1" customWidth="1"/>
    <col min="14868" max="14868" width="11.7109375" style="444" customWidth="1"/>
    <col min="14869" max="14869" width="0" style="444" hidden="1" customWidth="1"/>
    <col min="14870" max="14870" width="3.7109375" style="444" customWidth="1"/>
    <col min="14871" max="14871" width="11.140625" style="444" bestFit="1" customWidth="1"/>
    <col min="14872" max="14874" width="10.5703125" style="444"/>
    <col min="14875" max="14875" width="10.140625" style="444" customWidth="1"/>
    <col min="14876" max="15104" width="10.5703125" style="444"/>
    <col min="15105" max="15112" width="0" style="444" hidden="1" customWidth="1"/>
    <col min="15113" max="15115" width="3.7109375" style="444" customWidth="1"/>
    <col min="15116" max="15116" width="12.7109375" style="444" customWidth="1"/>
    <col min="15117" max="15117" width="47.42578125" style="444" customWidth="1"/>
    <col min="15118" max="15121" width="0" style="444" hidden="1" customWidth="1"/>
    <col min="15122" max="15122" width="11.7109375" style="444" customWidth="1"/>
    <col min="15123" max="15123" width="6.42578125" style="444" bestFit="1" customWidth="1"/>
    <col min="15124" max="15124" width="11.7109375" style="444" customWidth="1"/>
    <col min="15125" max="15125" width="0" style="444" hidden="1" customWidth="1"/>
    <col min="15126" max="15126" width="3.7109375" style="444" customWidth="1"/>
    <col min="15127" max="15127" width="11.140625" style="444" bestFit="1" customWidth="1"/>
    <col min="15128" max="15130" width="10.5703125" style="444"/>
    <col min="15131" max="15131" width="10.140625" style="444" customWidth="1"/>
    <col min="15132" max="15360" width="10.5703125" style="444"/>
    <col min="15361" max="15368" width="0" style="444" hidden="1" customWidth="1"/>
    <col min="15369" max="15371" width="3.7109375" style="444" customWidth="1"/>
    <col min="15372" max="15372" width="12.7109375" style="444" customWidth="1"/>
    <col min="15373" max="15373" width="47.42578125" style="444" customWidth="1"/>
    <col min="15374" max="15377" width="0" style="444" hidden="1" customWidth="1"/>
    <col min="15378" max="15378" width="11.7109375" style="444" customWidth="1"/>
    <col min="15379" max="15379" width="6.42578125" style="444" bestFit="1" customWidth="1"/>
    <col min="15380" max="15380" width="11.7109375" style="444" customWidth="1"/>
    <col min="15381" max="15381" width="0" style="444" hidden="1" customWidth="1"/>
    <col min="15382" max="15382" width="3.7109375" style="444" customWidth="1"/>
    <col min="15383" max="15383" width="11.140625" style="444" bestFit="1" customWidth="1"/>
    <col min="15384" max="15386" width="10.5703125" style="444"/>
    <col min="15387" max="15387" width="10.140625" style="444" customWidth="1"/>
    <col min="15388" max="15616" width="10.5703125" style="444"/>
    <col min="15617" max="15624" width="0" style="444" hidden="1" customWidth="1"/>
    <col min="15625" max="15627" width="3.7109375" style="444" customWidth="1"/>
    <col min="15628" max="15628" width="12.7109375" style="444" customWidth="1"/>
    <col min="15629" max="15629" width="47.42578125" style="444" customWidth="1"/>
    <col min="15630" max="15633" width="0" style="444" hidden="1" customWidth="1"/>
    <col min="15634" max="15634" width="11.7109375" style="444" customWidth="1"/>
    <col min="15635" max="15635" width="6.42578125" style="444" bestFit="1" customWidth="1"/>
    <col min="15636" max="15636" width="11.7109375" style="444" customWidth="1"/>
    <col min="15637" max="15637" width="0" style="444" hidden="1" customWidth="1"/>
    <col min="15638" max="15638" width="3.7109375" style="444" customWidth="1"/>
    <col min="15639" max="15639" width="11.140625" style="444" bestFit="1" customWidth="1"/>
    <col min="15640" max="15642" width="10.5703125" style="444"/>
    <col min="15643" max="15643" width="10.140625" style="444" customWidth="1"/>
    <col min="15644" max="15872" width="10.5703125" style="444"/>
    <col min="15873" max="15880" width="0" style="444" hidden="1" customWidth="1"/>
    <col min="15881" max="15883" width="3.7109375" style="444" customWidth="1"/>
    <col min="15884" max="15884" width="12.7109375" style="444" customWidth="1"/>
    <col min="15885" max="15885" width="47.42578125" style="444" customWidth="1"/>
    <col min="15886" max="15889" width="0" style="444" hidden="1" customWidth="1"/>
    <col min="15890" max="15890" width="11.7109375" style="444" customWidth="1"/>
    <col min="15891" max="15891" width="6.42578125" style="444" bestFit="1" customWidth="1"/>
    <col min="15892" max="15892" width="11.7109375" style="444" customWidth="1"/>
    <col min="15893" max="15893" width="0" style="444" hidden="1" customWidth="1"/>
    <col min="15894" max="15894" width="3.7109375" style="444" customWidth="1"/>
    <col min="15895" max="15895" width="11.140625" style="444" bestFit="1" customWidth="1"/>
    <col min="15896" max="15898" width="10.5703125" style="444"/>
    <col min="15899" max="15899" width="10.140625" style="444" customWidth="1"/>
    <col min="15900" max="16128" width="10.5703125" style="444"/>
    <col min="16129" max="16136" width="0" style="444" hidden="1" customWidth="1"/>
    <col min="16137" max="16139" width="3.7109375" style="444" customWidth="1"/>
    <col min="16140" max="16140" width="12.7109375" style="444" customWidth="1"/>
    <col min="16141" max="16141" width="47.42578125" style="444" customWidth="1"/>
    <col min="16142" max="16145" width="0" style="444" hidden="1" customWidth="1"/>
    <col min="16146" max="16146" width="11.7109375" style="444" customWidth="1"/>
    <col min="16147" max="16147" width="6.42578125" style="444" bestFit="1" customWidth="1"/>
    <col min="16148" max="16148" width="11.7109375" style="444" customWidth="1"/>
    <col min="16149" max="16149" width="0" style="444" hidden="1" customWidth="1"/>
    <col min="16150" max="16150" width="3.7109375" style="444" customWidth="1"/>
    <col min="16151" max="16151" width="11.140625" style="444" bestFit="1" customWidth="1"/>
    <col min="16152" max="16154" width="10.5703125" style="444"/>
    <col min="16155" max="16155" width="10.140625" style="444" customWidth="1"/>
    <col min="16156" max="16384" width="10.5703125" style="444"/>
  </cols>
  <sheetData>
    <row r="1" spans="1:34" hidden="1"/>
    <row r="2" spans="1:34" hidden="1"/>
    <row r="3" spans="1:34" hidden="1"/>
    <row r="4" spans="1:34" ht="3" customHeight="1">
      <c r="J4" s="449"/>
      <c r="K4" s="449"/>
      <c r="L4" s="445"/>
      <c r="M4" s="445"/>
      <c r="N4" s="445"/>
      <c r="O4" s="452"/>
      <c r="P4" s="452"/>
      <c r="Q4" s="452"/>
      <c r="R4" s="452"/>
      <c r="S4" s="452"/>
      <c r="T4" s="452"/>
      <c r="U4" s="445"/>
    </row>
    <row r="5" spans="1:34" ht="22.5" customHeight="1">
      <c r="J5" s="449"/>
      <c r="K5" s="449"/>
      <c r="L5" s="1300" t="s">
        <v>617</v>
      </c>
      <c r="M5" s="1300"/>
      <c r="N5" s="1300"/>
      <c r="O5" s="1300"/>
      <c r="P5" s="1300"/>
      <c r="Q5" s="1300"/>
      <c r="R5" s="1300"/>
      <c r="S5" s="1300"/>
      <c r="T5" s="1300"/>
      <c r="U5" s="465"/>
    </row>
    <row r="6" spans="1:34" ht="3" customHeight="1">
      <c r="J6" s="449"/>
      <c r="K6" s="449"/>
      <c r="L6" s="445"/>
      <c r="M6" s="445"/>
      <c r="N6" s="445"/>
      <c r="O6" s="448"/>
      <c r="P6" s="448"/>
      <c r="Q6" s="448"/>
      <c r="R6" s="448"/>
      <c r="S6" s="448"/>
      <c r="T6" s="448"/>
      <c r="U6" s="445"/>
    </row>
    <row r="7" spans="1:34"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34" s="459" customFormat="1" ht="18.75">
      <c r="G8" s="458"/>
      <c r="H8" s="458"/>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633"/>
      <c r="X8" s="473"/>
      <c r="Y8" s="473"/>
      <c r="Z8" s="473"/>
      <c r="AA8" s="473"/>
      <c r="AB8" s="473"/>
      <c r="AC8" s="473"/>
      <c r="AD8" s="473"/>
      <c r="AE8" s="473"/>
      <c r="AF8" s="473"/>
      <c r="AG8" s="473"/>
      <c r="AH8" s="473"/>
    </row>
    <row r="9" spans="1:34" s="459" customFormat="1" ht="18.75">
      <c r="G9" s="458"/>
      <c r="H9" s="458"/>
      <c r="L9" s="520"/>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633"/>
      <c r="X9" s="473"/>
      <c r="Y9" s="473"/>
      <c r="Z9" s="473"/>
      <c r="AA9" s="473"/>
      <c r="AB9" s="473"/>
      <c r="AC9" s="473"/>
      <c r="AD9" s="473"/>
      <c r="AE9" s="473"/>
      <c r="AF9" s="473"/>
      <c r="AG9" s="473"/>
      <c r="AH9" s="473"/>
    </row>
    <row r="10" spans="1:34"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34" s="459" customFormat="1" ht="11.25" hidden="1">
      <c r="G11" s="458"/>
      <c r="H11" s="458"/>
      <c r="L11" s="1301"/>
      <c r="M11" s="1301"/>
      <c r="N11" s="456"/>
      <c r="O11" s="1333"/>
      <c r="P11" s="1333"/>
      <c r="Q11" s="1333"/>
      <c r="R11" s="1333"/>
      <c r="S11" s="1333"/>
      <c r="T11" s="1333"/>
      <c r="U11" s="471" t="s">
        <v>371</v>
      </c>
      <c r="X11" s="473"/>
      <c r="Y11" s="473"/>
      <c r="Z11" s="473"/>
      <c r="AA11" s="473"/>
      <c r="AB11" s="473"/>
      <c r="AC11" s="473"/>
      <c r="AD11" s="473"/>
      <c r="AE11" s="473"/>
      <c r="AF11" s="473"/>
      <c r="AG11" s="473"/>
      <c r="AH11" s="473"/>
    </row>
    <row r="12" spans="1:34">
      <c r="J12" s="449"/>
      <c r="K12" s="449"/>
      <c r="L12" s="445"/>
      <c r="M12" s="445"/>
      <c r="N12" s="445"/>
      <c r="O12" s="1331"/>
      <c r="P12" s="1331"/>
      <c r="Q12" s="1331"/>
      <c r="R12" s="1331"/>
      <c r="S12" s="1331"/>
      <c r="T12" s="1331"/>
      <c r="U12" s="1331"/>
    </row>
    <row r="13" spans="1:34">
      <c r="J13" s="449"/>
      <c r="K13" s="449"/>
      <c r="L13" s="1229" t="s">
        <v>445</v>
      </c>
      <c r="M13" s="1229"/>
      <c r="N13" s="1229"/>
      <c r="O13" s="1229"/>
      <c r="P13" s="1229"/>
      <c r="Q13" s="1229"/>
      <c r="R13" s="1229"/>
      <c r="S13" s="1229"/>
      <c r="T13" s="1229"/>
      <c r="U13" s="1229"/>
      <c r="V13" s="1229"/>
      <c r="W13" s="1229" t="s">
        <v>446</v>
      </c>
    </row>
    <row r="14" spans="1:34" ht="14.25" customHeight="1">
      <c r="J14" s="449"/>
      <c r="K14" s="449"/>
      <c r="L14" s="1314" t="s">
        <v>91</v>
      </c>
      <c r="M14" s="1314" t="s">
        <v>603</v>
      </c>
      <c r="N14" s="489"/>
      <c r="O14" s="1315" t="s">
        <v>605</v>
      </c>
      <c r="P14" s="1316"/>
      <c r="Q14" s="1316"/>
      <c r="R14" s="1316"/>
      <c r="S14" s="1316"/>
      <c r="T14" s="1317"/>
      <c r="U14" s="1297" t="s">
        <v>339</v>
      </c>
      <c r="V14" s="1311" t="s">
        <v>274</v>
      </c>
      <c r="W14" s="1229"/>
    </row>
    <row r="15" spans="1:34" s="491" customFormat="1" ht="14.25" customHeight="1">
      <c r="G15" s="499"/>
      <c r="H15" s="499"/>
      <c r="I15" s="499"/>
      <c r="J15" s="497"/>
      <c r="K15" s="497"/>
      <c r="L15" s="1314"/>
      <c r="M15" s="1314"/>
      <c r="N15" s="489"/>
      <c r="O15" s="1320" t="s">
        <v>579</v>
      </c>
      <c r="P15" s="1318" t="s">
        <v>270</v>
      </c>
      <c r="Q15" s="1319"/>
      <c r="R15" s="1295" t="s">
        <v>616</v>
      </c>
      <c r="S15" s="1295"/>
      <c r="T15" s="1296"/>
      <c r="U15" s="1298"/>
      <c r="V15" s="1312"/>
      <c r="W15" s="1229"/>
      <c r="X15" s="552"/>
      <c r="Y15" s="552"/>
      <c r="Z15" s="552"/>
      <c r="AA15" s="552"/>
      <c r="AB15" s="552"/>
      <c r="AC15" s="552"/>
      <c r="AD15" s="552"/>
      <c r="AE15" s="552"/>
      <c r="AF15" s="552"/>
      <c r="AG15" s="552"/>
      <c r="AH15" s="552"/>
    </row>
    <row r="16" spans="1:34" ht="33.75">
      <c r="J16" s="449"/>
      <c r="K16" s="449"/>
      <c r="L16" s="1314"/>
      <c r="M16" s="1314"/>
      <c r="N16" s="488"/>
      <c r="O16" s="1321"/>
      <c r="P16" s="503" t="s">
        <v>671</v>
      </c>
      <c r="Q16" s="503" t="s">
        <v>672</v>
      </c>
      <c r="R16" s="504" t="s">
        <v>273</v>
      </c>
      <c r="S16" s="1309" t="s">
        <v>272</v>
      </c>
      <c r="T16" s="1310"/>
      <c r="U16" s="1299"/>
      <c r="V16" s="1313"/>
      <c r="W16" s="1229"/>
    </row>
    <row r="17" spans="1:34">
      <c r="J17" s="449"/>
      <c r="K17" s="457">
        <v>1</v>
      </c>
      <c r="L17" s="446" t="s">
        <v>92</v>
      </c>
      <c r="M17" s="446" t="s">
        <v>48</v>
      </c>
      <c r="N17" s="464" t="s">
        <v>48</v>
      </c>
      <c r="O17" s="455">
        <f ca="1">OFFSET(O17,0,-1)+1</f>
        <v>3</v>
      </c>
      <c r="P17" s="455">
        <f ca="1">OFFSET(P17,0,-1)+1</f>
        <v>4</v>
      </c>
      <c r="Q17" s="455">
        <f ca="1">OFFSET(Q17,0,-1)+1</f>
        <v>5</v>
      </c>
      <c r="R17" s="455">
        <f ca="1">OFFSET(R17,0,-1)+1</f>
        <v>6</v>
      </c>
      <c r="S17" s="1302">
        <f ca="1">OFFSET(S17,0,-1)+1</f>
        <v>7</v>
      </c>
      <c r="T17" s="1302"/>
      <c r="U17" s="455">
        <f ca="1">OFFSET(U17,0,-2)+1</f>
        <v>8</v>
      </c>
      <c r="V17" s="463">
        <f ca="1">OFFSET(V17,0,-1)</f>
        <v>8</v>
      </c>
      <c r="W17" s="455">
        <f ca="1">OFFSET(W17,0,-1)+1</f>
        <v>9</v>
      </c>
    </row>
    <row r="18" spans="1:34" ht="22.5">
      <c r="A18" s="1285">
        <v>1</v>
      </c>
      <c r="B18" s="886"/>
      <c r="C18" s="886"/>
      <c r="D18" s="886"/>
      <c r="E18" s="887"/>
      <c r="F18" s="888"/>
      <c r="G18" s="888"/>
      <c r="H18" s="888"/>
      <c r="I18" s="889"/>
      <c r="J18" s="884"/>
      <c r="K18" s="891"/>
      <c r="L18" s="560">
        <f>mergeValue(A18)</f>
        <v>1</v>
      </c>
      <c r="M18" s="608" t="s">
        <v>19</v>
      </c>
      <c r="N18" s="547"/>
      <c r="O18" s="1329"/>
      <c r="P18" s="1329"/>
      <c r="Q18" s="1329"/>
      <c r="R18" s="1329"/>
      <c r="S18" s="1329"/>
      <c r="T18" s="1329"/>
      <c r="U18" s="1329"/>
      <c r="V18" s="1329"/>
      <c r="W18" s="1127" t="s">
        <v>721</v>
      </c>
    </row>
    <row r="19" spans="1:34" ht="22.5">
      <c r="A19" s="1285"/>
      <c r="B19" s="1285">
        <v>1</v>
      </c>
      <c r="C19" s="886"/>
      <c r="D19" s="886"/>
      <c r="E19" s="888"/>
      <c r="F19" s="888"/>
      <c r="G19" s="888"/>
      <c r="H19" s="888"/>
      <c r="I19" s="883"/>
      <c r="J19" s="882"/>
      <c r="K19" s="885"/>
      <c r="L19" s="560" t="str">
        <f>mergeValue(A19) &amp;"."&amp; mergeValue(B19)</f>
        <v>1.1</v>
      </c>
      <c r="M19" s="514" t="s">
        <v>15</v>
      </c>
      <c r="N19" s="547"/>
      <c r="O19" s="1329"/>
      <c r="P19" s="1329"/>
      <c r="Q19" s="1329"/>
      <c r="R19" s="1329"/>
      <c r="S19" s="1329"/>
      <c r="T19" s="1329"/>
      <c r="U19" s="1329"/>
      <c r="V19" s="1329"/>
      <c r="W19" s="1127" t="s">
        <v>460</v>
      </c>
    </row>
    <row r="20" spans="1:34" ht="22.5">
      <c r="A20" s="1285"/>
      <c r="B20" s="1285"/>
      <c r="C20" s="1285">
        <v>1</v>
      </c>
      <c r="D20" s="886"/>
      <c r="E20" s="888"/>
      <c r="F20" s="888"/>
      <c r="G20" s="888"/>
      <c r="H20" s="888"/>
      <c r="I20" s="890"/>
      <c r="J20" s="882"/>
      <c r="K20" s="885"/>
      <c r="L20" s="560" t="str">
        <f>mergeValue(A20) &amp;"."&amp; mergeValue(B20)&amp;"."&amp; mergeValue(C20)</f>
        <v>1.1.1</v>
      </c>
      <c r="M20" s="515" t="s">
        <v>7</v>
      </c>
      <c r="N20" s="547"/>
      <c r="O20" s="1329"/>
      <c r="P20" s="1329"/>
      <c r="Q20" s="1329"/>
      <c r="R20" s="1329"/>
      <c r="S20" s="1329"/>
      <c r="T20" s="1329"/>
      <c r="U20" s="1329"/>
      <c r="V20" s="1329"/>
      <c r="W20" s="1127" t="s">
        <v>601</v>
      </c>
    </row>
    <row r="21" spans="1:34" ht="22.5">
      <c r="A21" s="1285"/>
      <c r="B21" s="1285"/>
      <c r="C21" s="1285"/>
      <c r="D21" s="1285">
        <v>1</v>
      </c>
      <c r="E21" s="888"/>
      <c r="F21" s="888"/>
      <c r="G21" s="888"/>
      <c r="H21" s="888"/>
      <c r="I21" s="890"/>
      <c r="J21" s="882"/>
      <c r="K21" s="885"/>
      <c r="L21" s="560" t="str">
        <f>mergeValue(A21) &amp;"."&amp; mergeValue(B21)&amp;"."&amp; mergeValue(C21)&amp;"."&amp; mergeValue(D21)</f>
        <v>1.1.1.1</v>
      </c>
      <c r="M21" s="516" t="s">
        <v>21</v>
      </c>
      <c r="N21" s="547"/>
      <c r="O21" s="1329"/>
      <c r="P21" s="1329"/>
      <c r="Q21" s="1329"/>
      <c r="R21" s="1329"/>
      <c r="S21" s="1329"/>
      <c r="T21" s="1329"/>
      <c r="U21" s="1329"/>
      <c r="V21" s="1329"/>
      <c r="W21" s="1127" t="s">
        <v>602</v>
      </c>
    </row>
    <row r="22" spans="1:34" ht="11.25" hidden="1" customHeight="1">
      <c r="A22" s="1285"/>
      <c r="B22" s="1285"/>
      <c r="C22" s="1285"/>
      <c r="D22" s="1285"/>
      <c r="E22" s="1285">
        <v>1</v>
      </c>
      <c r="F22" s="888"/>
      <c r="G22" s="888"/>
      <c r="H22" s="886">
        <v>1</v>
      </c>
      <c r="I22" s="1285">
        <v>1</v>
      </c>
      <c r="J22" s="888"/>
      <c r="K22" s="893"/>
      <c r="L22" s="560"/>
      <c r="M22" s="522"/>
      <c r="N22" s="548"/>
      <c r="O22" s="598"/>
      <c r="P22" s="598"/>
      <c r="Q22" s="598"/>
      <c r="R22" s="598"/>
      <c r="S22" s="598"/>
      <c r="T22" s="598"/>
      <c r="U22" s="598"/>
      <c r="V22" s="476"/>
      <c r="W22" s="1088"/>
    </row>
    <row r="23" spans="1:34" ht="33.75">
      <c r="A23" s="1285"/>
      <c r="B23" s="1285"/>
      <c r="C23" s="1285"/>
      <c r="D23" s="1285"/>
      <c r="E23" s="1285"/>
      <c r="F23" s="1285">
        <v>1</v>
      </c>
      <c r="G23" s="886"/>
      <c r="H23" s="886"/>
      <c r="I23" s="1285"/>
      <c r="J23" s="1285">
        <v>1</v>
      </c>
      <c r="K23" s="894"/>
      <c r="L23" s="560" t="str">
        <f>mergeValue(A23) &amp;"."&amp; mergeValue(B23)&amp;"."&amp; mergeValue(C23)&amp;"."&amp; mergeValue(D23)&amp;"."&amp;  mergeValue(F23)</f>
        <v>1.1.1.1.1</v>
      </c>
      <c r="M23" s="523" t="s">
        <v>9</v>
      </c>
      <c r="N23" s="548"/>
      <c r="O23" s="1287"/>
      <c r="P23" s="1287"/>
      <c r="Q23" s="1287"/>
      <c r="R23" s="1287"/>
      <c r="S23" s="1287"/>
      <c r="T23" s="1287"/>
      <c r="U23" s="1287"/>
      <c r="V23" s="1287"/>
      <c r="W23" s="1127" t="s">
        <v>723</v>
      </c>
      <c r="Y23" s="472" t="str">
        <f>strCheckUnique(Z23:Z26)</f>
        <v/>
      </c>
      <c r="AA23" s="472"/>
    </row>
    <row r="24" spans="1:34" ht="99" customHeight="1">
      <c r="A24" s="1285"/>
      <c r="B24" s="1285"/>
      <c r="C24" s="1285"/>
      <c r="D24" s="1285"/>
      <c r="E24" s="1285"/>
      <c r="F24" s="1285"/>
      <c r="G24" s="886">
        <v>1</v>
      </c>
      <c r="H24" s="886"/>
      <c r="I24" s="1285"/>
      <c r="J24" s="1285"/>
      <c r="K24" s="894">
        <v>1</v>
      </c>
      <c r="L24" s="560" t="str">
        <f>mergeValue(A24) &amp;"."&amp; mergeValue(B24)&amp;"."&amp; mergeValue(C24)&amp;"."&amp; mergeValue(D24)&amp;"."&amp; mergeValue(F24)&amp;"."&amp; mergeValue(G24)</f>
        <v>1.1.1.1.1.1</v>
      </c>
      <c r="M24" s="1086"/>
      <c r="N24" s="553"/>
      <c r="O24" s="530"/>
      <c r="P24" s="530"/>
      <c r="Q24" s="1038"/>
      <c r="R24" s="1291"/>
      <c r="S24" s="1293" t="s">
        <v>83</v>
      </c>
      <c r="T24" s="1291"/>
      <c r="U24" s="1293" t="s">
        <v>84</v>
      </c>
      <c r="V24" s="545"/>
      <c r="W24" s="1303" t="s">
        <v>736</v>
      </c>
      <c r="X24" s="468" t="str">
        <f>strCheckDate(O25:V25)</f>
        <v/>
      </c>
      <c r="Y24" s="472"/>
      <c r="Z24" s="472" t="str">
        <f>IF(M24="","",M24 )</f>
        <v/>
      </c>
      <c r="AA24" s="472"/>
      <c r="AB24" s="472"/>
      <c r="AC24" s="472"/>
    </row>
    <row r="25" spans="1:34" ht="11.25" hidden="1">
      <c r="A25" s="1285"/>
      <c r="B25" s="1285"/>
      <c r="C25" s="1285"/>
      <c r="D25" s="1285"/>
      <c r="E25" s="1285"/>
      <c r="F25" s="1285"/>
      <c r="G25" s="886"/>
      <c r="H25" s="886"/>
      <c r="I25" s="1285"/>
      <c r="J25" s="1285"/>
      <c r="K25" s="894"/>
      <c r="L25" s="567"/>
      <c r="M25" s="613"/>
      <c r="N25" s="553"/>
      <c r="O25" s="530"/>
      <c r="P25" s="530"/>
      <c r="Q25" s="551" t="str">
        <f>R24 &amp; "-" &amp; T24</f>
        <v>-</v>
      </c>
      <c r="R25" s="1292"/>
      <c r="S25" s="1293"/>
      <c r="T25" s="1292"/>
      <c r="U25" s="1293"/>
      <c r="V25" s="545"/>
      <c r="W25" s="1304"/>
    </row>
    <row r="26" spans="1:34" s="443" customFormat="1" ht="15" customHeight="1">
      <c r="A26" s="1285"/>
      <c r="B26" s="1285"/>
      <c r="C26" s="1285"/>
      <c r="D26" s="1285"/>
      <c r="E26" s="1285"/>
      <c r="F26" s="1285"/>
      <c r="G26" s="888"/>
      <c r="H26" s="886"/>
      <c r="I26" s="1285"/>
      <c r="J26" s="1285"/>
      <c r="K26" s="893"/>
      <c r="L26" s="506"/>
      <c r="M26" s="524" t="s">
        <v>24</v>
      </c>
      <c r="N26" s="519"/>
      <c r="O26" s="513"/>
      <c r="P26" s="513"/>
      <c r="Q26" s="513"/>
      <c r="R26" s="540"/>
      <c r="S26" s="532"/>
      <c r="T26" s="531"/>
      <c r="U26" s="519"/>
      <c r="V26" s="528"/>
      <c r="W26" s="1305"/>
      <c r="X26" s="469"/>
      <c r="Y26" s="469"/>
      <c r="Z26" s="469"/>
      <c r="AA26" s="469"/>
      <c r="AB26" s="469"/>
      <c r="AC26" s="469"/>
      <c r="AD26" s="469"/>
      <c r="AE26" s="469"/>
      <c r="AF26" s="469"/>
      <c r="AG26" s="469"/>
      <c r="AH26" s="469"/>
    </row>
    <row r="27" spans="1:34" s="443" customFormat="1" ht="15" customHeight="1">
      <c r="A27" s="1285"/>
      <c r="B27" s="1285"/>
      <c r="C27" s="1285"/>
      <c r="D27" s="1285"/>
      <c r="E27" s="1285"/>
      <c r="F27" s="888"/>
      <c r="G27" s="888"/>
      <c r="H27" s="886"/>
      <c r="I27" s="1285"/>
      <c r="J27" s="888"/>
      <c r="K27" s="893"/>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4" s="443" customFormat="1" ht="0.2" customHeight="1">
      <c r="A28" s="1285"/>
      <c r="B28" s="1285"/>
      <c r="C28" s="1285"/>
      <c r="D28" s="1285"/>
      <c r="E28" s="892"/>
      <c r="F28" s="888"/>
      <c r="G28" s="888"/>
      <c r="H28" s="888"/>
      <c r="I28" s="884"/>
      <c r="J28" s="881"/>
      <c r="K28" s="891"/>
      <c r="L28" s="506"/>
      <c r="M28" s="519"/>
      <c r="N28" s="517"/>
      <c r="O28" s="513"/>
      <c r="P28" s="513"/>
      <c r="Q28" s="513"/>
      <c r="R28" s="540"/>
      <c r="S28" s="532"/>
      <c r="T28" s="531"/>
      <c r="U28" s="517"/>
      <c r="V28" s="532"/>
      <c r="W28" s="528"/>
      <c r="X28" s="469"/>
      <c r="Y28" s="469"/>
      <c r="Z28" s="469"/>
      <c r="AA28" s="469"/>
      <c r="AB28" s="469"/>
      <c r="AC28" s="469"/>
      <c r="AD28" s="469"/>
      <c r="AE28" s="469"/>
      <c r="AF28" s="469"/>
      <c r="AG28" s="469"/>
      <c r="AH28" s="469"/>
    </row>
    <row r="29" spans="1:34" s="443" customFormat="1" ht="15" customHeight="1">
      <c r="A29" s="1285"/>
      <c r="B29" s="1285"/>
      <c r="C29" s="1285"/>
      <c r="D29" s="892"/>
      <c r="E29" s="892"/>
      <c r="F29" s="888"/>
      <c r="G29" s="888"/>
      <c r="H29" s="888"/>
      <c r="I29" s="884"/>
      <c r="J29" s="881"/>
      <c r="K29" s="891"/>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4" s="443" customFormat="1" ht="15" customHeight="1">
      <c r="A30" s="1285"/>
      <c r="B30" s="1285"/>
      <c r="C30" s="892"/>
      <c r="D30" s="892"/>
      <c r="E30" s="892"/>
      <c r="F30" s="892"/>
      <c r="G30" s="897"/>
      <c r="H30" s="884"/>
      <c r="I30" s="895"/>
      <c r="J30" s="881"/>
      <c r="K30" s="896"/>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4" s="443" customFormat="1" ht="15" customHeight="1">
      <c r="A31" s="1285"/>
      <c r="B31" s="892"/>
      <c r="C31" s="892"/>
      <c r="D31" s="892"/>
      <c r="E31" s="892"/>
      <c r="F31" s="892"/>
      <c r="G31" s="897"/>
      <c r="H31" s="884"/>
      <c r="I31" s="884"/>
      <c r="J31" s="881"/>
      <c r="K31" s="891"/>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4" s="443" customFormat="1" ht="15" customHeight="1">
      <c r="A32" s="880"/>
      <c r="B32" s="880"/>
      <c r="C32" s="880"/>
      <c r="D32" s="880"/>
      <c r="E32" s="880"/>
      <c r="F32" s="880"/>
      <c r="G32" s="880"/>
      <c r="H32" s="880"/>
      <c r="I32" s="880"/>
      <c r="J32" s="880"/>
      <c r="K32" s="880"/>
      <c r="L32" s="460"/>
      <c r="M32" s="533" t="s">
        <v>308</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3"/>
      <c r="M33" s="453"/>
      <c r="N33" s="453"/>
      <c r="O33" s="453"/>
      <c r="P33" s="453"/>
      <c r="Q33" s="453"/>
      <c r="R33" s="453"/>
      <c r="S33" s="453"/>
      <c r="T33" s="453"/>
      <c r="U33" s="453"/>
    </row>
    <row r="34" spans="12:23" ht="123.75" customHeight="1">
      <c r="L34" s="1">
        <v>1</v>
      </c>
      <c r="M34" s="1278" t="s">
        <v>737</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182</v>
      </c>
    </row>
    <row r="2" spans="1:20" ht="22.5">
      <c r="F2" s="1279" t="s">
        <v>471</v>
      </c>
      <c r="G2" s="1280"/>
      <c r="H2" s="1281"/>
      <c r="I2" s="607"/>
    </row>
    <row r="3" spans="1:20" ht="3" customHeight="1"/>
    <row r="4" spans="1:20" s="537" customFormat="1" ht="11.25">
      <c r="A4" s="557"/>
      <c r="B4" s="557"/>
      <c r="C4" s="557"/>
      <c r="D4" s="557"/>
      <c r="F4" s="1229" t="s">
        <v>445</v>
      </c>
      <c r="G4" s="1229"/>
      <c r="H4" s="1229"/>
      <c r="I4" s="1282" t="s">
        <v>446</v>
      </c>
      <c r="J4" s="557"/>
      <c r="K4" s="557"/>
      <c r="L4" s="557"/>
      <c r="M4" s="557"/>
      <c r="N4" s="557"/>
      <c r="O4" s="557"/>
      <c r="P4" s="557"/>
      <c r="Q4" s="557"/>
      <c r="R4" s="557"/>
      <c r="S4" s="557"/>
      <c r="T4" s="557"/>
    </row>
    <row r="5" spans="1:20" s="537" customFormat="1" ht="11.25" customHeight="1">
      <c r="A5" s="557"/>
      <c r="B5" s="557"/>
      <c r="C5" s="557"/>
      <c r="D5" s="557"/>
      <c r="F5" s="573" t="s">
        <v>91</v>
      </c>
      <c r="G5" s="585" t="s">
        <v>448</v>
      </c>
      <c r="H5" s="572" t="s">
        <v>439</v>
      </c>
      <c r="I5" s="1282"/>
      <c r="J5" s="557"/>
      <c r="K5" s="557"/>
      <c r="L5" s="557"/>
      <c r="M5" s="557"/>
      <c r="N5" s="557"/>
      <c r="O5" s="557"/>
      <c r="P5" s="557"/>
      <c r="Q5" s="557"/>
      <c r="R5" s="557"/>
      <c r="S5" s="557"/>
      <c r="T5" s="557"/>
    </row>
    <row r="6" spans="1:20" s="537" customFormat="1" ht="12" customHeight="1">
      <c r="A6" s="557"/>
      <c r="B6" s="557"/>
      <c r="C6" s="557"/>
      <c r="D6" s="557"/>
      <c r="F6" s="574" t="s">
        <v>92</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472</v>
      </c>
      <c r="H7" s="571" t="str">
        <f>IF(dateCh="","",dateCh)</f>
        <v>30.04.2019</v>
      </c>
      <c r="I7" s="548" t="s">
        <v>473</v>
      </c>
      <c r="J7" s="582"/>
      <c r="K7" s="557"/>
      <c r="L7" s="557"/>
      <c r="M7" s="557"/>
      <c r="N7" s="557"/>
      <c r="O7" s="557"/>
      <c r="P7" s="557"/>
      <c r="Q7" s="557"/>
      <c r="R7" s="557"/>
      <c r="S7" s="557"/>
      <c r="T7" s="557"/>
    </row>
    <row r="8" spans="1:20" s="537" customFormat="1" ht="45">
      <c r="A8" s="1283">
        <v>1</v>
      </c>
      <c r="B8" s="557"/>
      <c r="C8" s="557"/>
      <c r="D8" s="557"/>
      <c r="F8" s="583" t="str">
        <f>"2." &amp;mergeValue(A8)</f>
        <v>2.1</v>
      </c>
      <c r="G8" s="599" t="s">
        <v>474</v>
      </c>
      <c r="H8" s="571"/>
      <c r="I8" s="548" t="s">
        <v>569</v>
      </c>
      <c r="J8" s="582"/>
      <c r="K8" s="557"/>
      <c r="L8" s="557"/>
      <c r="M8" s="557"/>
      <c r="N8" s="557"/>
      <c r="O8" s="557"/>
      <c r="P8" s="557"/>
      <c r="Q8" s="557"/>
      <c r="R8" s="557"/>
      <c r="S8" s="557"/>
      <c r="T8" s="557"/>
    </row>
    <row r="9" spans="1:20" s="537" customFormat="1" ht="22.5">
      <c r="A9" s="1283"/>
      <c r="B9" s="557"/>
      <c r="C9" s="557"/>
      <c r="D9" s="557"/>
      <c r="F9" s="583" t="str">
        <f>"3." &amp;mergeValue(A9)</f>
        <v>3.1</v>
      </c>
      <c r="G9" s="599" t="s">
        <v>475</v>
      </c>
      <c r="H9" s="571"/>
      <c r="I9" s="548" t="s">
        <v>567</v>
      </c>
      <c r="J9" s="582"/>
      <c r="K9" s="557"/>
      <c r="L9" s="557"/>
      <c r="M9" s="557"/>
      <c r="N9" s="557"/>
      <c r="O9" s="557"/>
      <c r="P9" s="557"/>
      <c r="Q9" s="557"/>
      <c r="R9" s="557"/>
      <c r="S9" s="557"/>
      <c r="T9" s="557"/>
    </row>
    <row r="10" spans="1:20" s="537" customFormat="1" ht="22.5">
      <c r="A10" s="1283"/>
      <c r="B10" s="557"/>
      <c r="C10" s="557"/>
      <c r="D10" s="557"/>
      <c r="F10" s="583" t="str">
        <f>"4."&amp;mergeValue(A10)</f>
        <v>4.1</v>
      </c>
      <c r="G10" s="599" t="s">
        <v>476</v>
      </c>
      <c r="H10" s="572" t="s">
        <v>449</v>
      </c>
      <c r="I10" s="548"/>
      <c r="J10" s="582"/>
      <c r="K10" s="557"/>
      <c r="L10" s="557"/>
      <c r="M10" s="557"/>
      <c r="N10" s="557"/>
      <c r="O10" s="557"/>
      <c r="P10" s="557"/>
      <c r="Q10" s="557"/>
      <c r="R10" s="557"/>
      <c r="S10" s="557"/>
      <c r="T10" s="557"/>
    </row>
    <row r="11" spans="1:20" s="537" customFormat="1" ht="18.75">
      <c r="A11" s="1283"/>
      <c r="B11" s="1283">
        <v>1</v>
      </c>
      <c r="C11" s="590"/>
      <c r="D11" s="590"/>
      <c r="F11" s="583" t="str">
        <f>"4."&amp;mergeValue(A11) &amp;"."&amp;mergeValue(B11)</f>
        <v>4.1.1</v>
      </c>
      <c r="G11" s="578" t="s">
        <v>571</v>
      </c>
      <c r="H11" s="571" t="str">
        <f>IF(region_name="","",region_name)</f>
        <v>Ханты-Мансийский автономный округ</v>
      </c>
      <c r="I11" s="548" t="s">
        <v>479</v>
      </c>
      <c r="J11" s="582"/>
      <c r="K11" s="557"/>
      <c r="L11" s="557"/>
      <c r="M11" s="557"/>
      <c r="N11" s="557"/>
      <c r="O11" s="557"/>
      <c r="P11" s="557"/>
      <c r="Q11" s="557"/>
      <c r="R11" s="557"/>
      <c r="S11" s="557"/>
      <c r="T11" s="557"/>
    </row>
    <row r="12" spans="1:20" s="537" customFormat="1" ht="22.5">
      <c r="A12" s="1283"/>
      <c r="B12" s="1283"/>
      <c r="C12" s="1283">
        <v>1</v>
      </c>
      <c r="D12" s="590"/>
      <c r="F12" s="583" t="str">
        <f>"4."&amp;mergeValue(A12) &amp;"."&amp;mergeValue(B12)&amp;"."&amp;mergeValue(C12)</f>
        <v>4.1.1.1</v>
      </c>
      <c r="G12" s="589" t="s">
        <v>477</v>
      </c>
      <c r="H12" s="571"/>
      <c r="I12" s="548" t="s">
        <v>480</v>
      </c>
      <c r="J12" s="582"/>
      <c r="K12" s="557"/>
      <c r="L12" s="557"/>
      <c r="M12" s="557"/>
      <c r="N12" s="557"/>
      <c r="O12" s="557"/>
      <c r="P12" s="557"/>
      <c r="Q12" s="557"/>
      <c r="R12" s="557"/>
      <c r="S12" s="557"/>
      <c r="T12" s="557"/>
    </row>
    <row r="13" spans="1:20" s="537" customFormat="1" ht="39" customHeight="1">
      <c r="A13" s="1283"/>
      <c r="B13" s="1283"/>
      <c r="C13" s="1283"/>
      <c r="D13" s="590">
        <v>1</v>
      </c>
      <c r="F13" s="583" t="str">
        <f>"4."&amp;mergeValue(A13) &amp;"."&amp;mergeValue(B13)&amp;"."&amp;mergeValue(C13)&amp;"."&amp;mergeValue(D13)</f>
        <v>4.1.1.1.1</v>
      </c>
      <c r="G13" s="600" t="s">
        <v>478</v>
      </c>
      <c r="H13" s="571"/>
      <c r="I13" s="1284" t="s">
        <v>570</v>
      </c>
      <c r="J13" s="582"/>
      <c r="K13" s="557"/>
      <c r="L13" s="557"/>
      <c r="M13" s="557"/>
      <c r="N13" s="557"/>
      <c r="O13" s="557"/>
      <c r="P13" s="557"/>
      <c r="Q13" s="557"/>
      <c r="R13" s="557"/>
      <c r="S13" s="557"/>
      <c r="T13" s="557"/>
    </row>
    <row r="14" spans="1:20" s="537" customFormat="1" ht="18.75">
      <c r="A14" s="1283"/>
      <c r="B14" s="1283"/>
      <c r="C14" s="1283"/>
      <c r="D14" s="590"/>
      <c r="F14" s="586"/>
      <c r="G14" s="518" t="s">
        <v>4</v>
      </c>
      <c r="H14" s="591"/>
      <c r="I14" s="1284"/>
      <c r="J14" s="582"/>
      <c r="K14" s="557"/>
      <c r="L14" s="557"/>
      <c r="M14" s="557"/>
      <c r="N14" s="557"/>
      <c r="O14" s="557"/>
      <c r="P14" s="557"/>
      <c r="Q14" s="557"/>
      <c r="R14" s="557"/>
      <c r="S14" s="557"/>
      <c r="T14" s="557"/>
    </row>
    <row r="15" spans="1:20" s="537" customFormat="1" ht="18.75">
      <c r="A15" s="1283"/>
      <c r="B15" s="1283"/>
      <c r="C15" s="590"/>
      <c r="D15" s="590"/>
      <c r="F15" s="601"/>
      <c r="G15" s="544" t="s">
        <v>401</v>
      </c>
      <c r="H15" s="602"/>
      <c r="I15" s="603"/>
      <c r="J15" s="582"/>
      <c r="K15" s="557"/>
      <c r="L15" s="557"/>
      <c r="M15" s="557"/>
      <c r="N15" s="557"/>
      <c r="O15" s="557"/>
      <c r="P15" s="557"/>
      <c r="Q15" s="557"/>
      <c r="R15" s="557"/>
      <c r="S15" s="557"/>
      <c r="T15" s="557"/>
    </row>
    <row r="16" spans="1:20" s="537" customFormat="1" ht="18.75">
      <c r="A16" s="1283"/>
      <c r="B16" s="557"/>
      <c r="C16" s="557"/>
      <c r="D16" s="557"/>
      <c r="F16" s="586"/>
      <c r="G16" s="526" t="s">
        <v>484</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483</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78" t="s">
        <v>572</v>
      </c>
      <c r="H19" s="1278"/>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1" customWidth="1"/>
    <col min="10" max="11" width="3.7109375" style="450" customWidth="1"/>
    <col min="12" max="12" width="12.7109375" style="444" customWidth="1"/>
    <col min="13" max="13" width="44.7109375" style="444" customWidth="1"/>
    <col min="14" max="14" width="2" style="444" hidden="1" customWidth="1"/>
    <col min="15" max="17" width="23.7109375" style="444" hidden="1" customWidth="1"/>
    <col min="18" max="18" width="11.7109375" style="444" customWidth="1"/>
    <col min="19" max="19" width="3.7109375" style="444" customWidth="1"/>
    <col min="20" max="20" width="11.7109375" style="444" customWidth="1"/>
    <col min="21" max="21" width="8.5703125" style="444" hidden="1" customWidth="1"/>
    <col min="22" max="22" width="4.7109375" style="444" customWidth="1"/>
    <col min="23" max="23" width="115.7109375" style="444" customWidth="1"/>
    <col min="24" max="34" width="10.5703125" style="468"/>
    <col min="35" max="256" width="10.5703125" style="444"/>
    <col min="257" max="264" width="0" style="444" hidden="1" customWidth="1"/>
    <col min="265" max="267" width="3.7109375" style="444" customWidth="1"/>
    <col min="268" max="268" width="12.7109375" style="444" customWidth="1"/>
    <col min="269" max="269" width="47.42578125" style="444" customWidth="1"/>
    <col min="270" max="273" width="0" style="444" hidden="1" customWidth="1"/>
    <col min="274" max="274" width="11.7109375" style="444" customWidth="1"/>
    <col min="275" max="275" width="6.42578125" style="444" bestFit="1" customWidth="1"/>
    <col min="276" max="276" width="11.7109375" style="444" customWidth="1"/>
    <col min="277" max="277" width="0" style="444" hidden="1" customWidth="1"/>
    <col min="278" max="278" width="3.7109375" style="444" customWidth="1"/>
    <col min="279" max="279" width="11.140625" style="444" bestFit="1" customWidth="1"/>
    <col min="280" max="512" width="10.5703125" style="444"/>
    <col min="513" max="520" width="0" style="444" hidden="1" customWidth="1"/>
    <col min="521" max="523" width="3.7109375" style="444" customWidth="1"/>
    <col min="524" max="524" width="12.7109375" style="444" customWidth="1"/>
    <col min="525" max="525" width="47.42578125" style="444" customWidth="1"/>
    <col min="526" max="529" width="0" style="444" hidden="1" customWidth="1"/>
    <col min="530" max="530" width="11.7109375" style="444" customWidth="1"/>
    <col min="531" max="531" width="6.42578125" style="444" bestFit="1" customWidth="1"/>
    <col min="532" max="532" width="11.7109375" style="444" customWidth="1"/>
    <col min="533" max="533" width="0" style="444" hidden="1" customWidth="1"/>
    <col min="534" max="534" width="3.7109375" style="444" customWidth="1"/>
    <col min="535" max="535" width="11.140625" style="444" bestFit="1" customWidth="1"/>
    <col min="536" max="768" width="10.5703125" style="444"/>
    <col min="769" max="776" width="0" style="444" hidden="1" customWidth="1"/>
    <col min="777" max="779" width="3.7109375" style="444" customWidth="1"/>
    <col min="780" max="780" width="12.7109375" style="444" customWidth="1"/>
    <col min="781" max="781" width="47.42578125" style="444" customWidth="1"/>
    <col min="782" max="785" width="0" style="444" hidden="1" customWidth="1"/>
    <col min="786" max="786" width="11.7109375" style="444" customWidth="1"/>
    <col min="787" max="787" width="6.42578125" style="444" bestFit="1" customWidth="1"/>
    <col min="788" max="788" width="11.7109375" style="444" customWidth="1"/>
    <col min="789" max="789" width="0" style="444" hidden="1" customWidth="1"/>
    <col min="790" max="790" width="3.7109375" style="444" customWidth="1"/>
    <col min="791" max="791" width="11.140625" style="444" bestFit="1" customWidth="1"/>
    <col min="792" max="1024" width="10.5703125" style="444"/>
    <col min="1025" max="1032" width="0" style="444" hidden="1" customWidth="1"/>
    <col min="1033" max="1035" width="3.7109375" style="444" customWidth="1"/>
    <col min="1036" max="1036" width="12.7109375" style="444" customWidth="1"/>
    <col min="1037" max="1037" width="47.42578125" style="444" customWidth="1"/>
    <col min="1038" max="1041" width="0" style="444" hidden="1" customWidth="1"/>
    <col min="1042" max="1042" width="11.7109375" style="444" customWidth="1"/>
    <col min="1043" max="1043" width="6.42578125" style="444" bestFit="1" customWidth="1"/>
    <col min="1044" max="1044" width="11.7109375" style="444" customWidth="1"/>
    <col min="1045" max="1045" width="0" style="444" hidden="1" customWidth="1"/>
    <col min="1046" max="1046" width="3.7109375" style="444" customWidth="1"/>
    <col min="1047" max="1047" width="11.140625" style="444" bestFit="1" customWidth="1"/>
    <col min="1048" max="1280" width="10.5703125" style="444"/>
    <col min="1281" max="1288" width="0" style="444" hidden="1" customWidth="1"/>
    <col min="1289" max="1291" width="3.7109375" style="444" customWidth="1"/>
    <col min="1292" max="1292" width="12.7109375" style="444" customWidth="1"/>
    <col min="1293" max="1293" width="47.42578125" style="444" customWidth="1"/>
    <col min="1294" max="1297" width="0" style="444" hidden="1" customWidth="1"/>
    <col min="1298" max="1298" width="11.7109375" style="444" customWidth="1"/>
    <col min="1299" max="1299" width="6.42578125" style="444" bestFit="1" customWidth="1"/>
    <col min="1300" max="1300" width="11.7109375" style="444" customWidth="1"/>
    <col min="1301" max="1301" width="0" style="444" hidden="1" customWidth="1"/>
    <col min="1302" max="1302" width="3.7109375" style="444" customWidth="1"/>
    <col min="1303" max="1303" width="11.140625" style="444" bestFit="1" customWidth="1"/>
    <col min="1304" max="1536" width="10.5703125" style="444"/>
    <col min="1537" max="1544" width="0" style="444" hidden="1" customWidth="1"/>
    <col min="1545" max="1547" width="3.7109375" style="444" customWidth="1"/>
    <col min="1548" max="1548" width="12.7109375" style="444" customWidth="1"/>
    <col min="1549" max="1549" width="47.42578125" style="444" customWidth="1"/>
    <col min="1550" max="1553" width="0" style="444" hidden="1" customWidth="1"/>
    <col min="1554" max="1554" width="11.7109375" style="444" customWidth="1"/>
    <col min="1555" max="1555" width="6.42578125" style="444" bestFit="1" customWidth="1"/>
    <col min="1556" max="1556" width="11.7109375" style="444" customWidth="1"/>
    <col min="1557" max="1557" width="0" style="444" hidden="1" customWidth="1"/>
    <col min="1558" max="1558" width="3.7109375" style="444" customWidth="1"/>
    <col min="1559" max="1559" width="11.140625" style="444" bestFit="1" customWidth="1"/>
    <col min="1560" max="1792" width="10.5703125" style="444"/>
    <col min="1793" max="1800" width="0" style="444" hidden="1" customWidth="1"/>
    <col min="1801" max="1803" width="3.7109375" style="444" customWidth="1"/>
    <col min="1804" max="1804" width="12.7109375" style="444" customWidth="1"/>
    <col min="1805" max="1805" width="47.42578125" style="444" customWidth="1"/>
    <col min="1806" max="1809" width="0" style="444" hidden="1" customWidth="1"/>
    <col min="1810" max="1810" width="11.7109375" style="444" customWidth="1"/>
    <col min="1811" max="1811" width="6.42578125" style="444" bestFit="1" customWidth="1"/>
    <col min="1812" max="1812" width="11.7109375" style="444" customWidth="1"/>
    <col min="1813" max="1813" width="0" style="444" hidden="1" customWidth="1"/>
    <col min="1814" max="1814" width="3.7109375" style="444" customWidth="1"/>
    <col min="1815" max="1815" width="11.140625" style="444" bestFit="1" customWidth="1"/>
    <col min="1816" max="2048" width="10.5703125" style="444"/>
    <col min="2049" max="2056" width="0" style="444" hidden="1" customWidth="1"/>
    <col min="2057" max="2059" width="3.7109375" style="444" customWidth="1"/>
    <col min="2060" max="2060" width="12.7109375" style="444" customWidth="1"/>
    <col min="2061" max="2061" width="47.42578125" style="444" customWidth="1"/>
    <col min="2062" max="2065" width="0" style="444" hidden="1" customWidth="1"/>
    <col min="2066" max="2066" width="11.7109375" style="444" customWidth="1"/>
    <col min="2067" max="2067" width="6.42578125" style="444" bestFit="1" customWidth="1"/>
    <col min="2068" max="2068" width="11.7109375" style="444" customWidth="1"/>
    <col min="2069" max="2069" width="0" style="444" hidden="1" customWidth="1"/>
    <col min="2070" max="2070" width="3.7109375" style="444" customWidth="1"/>
    <col min="2071" max="2071" width="11.140625" style="444" bestFit="1" customWidth="1"/>
    <col min="2072" max="2304" width="10.5703125" style="444"/>
    <col min="2305" max="2312" width="0" style="444" hidden="1" customWidth="1"/>
    <col min="2313" max="2315" width="3.7109375" style="444" customWidth="1"/>
    <col min="2316" max="2316" width="12.7109375" style="444" customWidth="1"/>
    <col min="2317" max="2317" width="47.42578125" style="444" customWidth="1"/>
    <col min="2318" max="2321" width="0" style="444" hidden="1" customWidth="1"/>
    <col min="2322" max="2322" width="11.7109375" style="444" customWidth="1"/>
    <col min="2323" max="2323" width="6.42578125" style="444" bestFit="1" customWidth="1"/>
    <col min="2324" max="2324" width="11.7109375" style="444" customWidth="1"/>
    <col min="2325" max="2325" width="0" style="444" hidden="1" customWidth="1"/>
    <col min="2326" max="2326" width="3.7109375" style="444" customWidth="1"/>
    <col min="2327" max="2327" width="11.140625" style="444" bestFit="1" customWidth="1"/>
    <col min="2328" max="2560" width="10.5703125" style="444"/>
    <col min="2561" max="2568" width="0" style="444" hidden="1" customWidth="1"/>
    <col min="2569" max="2571" width="3.7109375" style="444" customWidth="1"/>
    <col min="2572" max="2572" width="12.7109375" style="444" customWidth="1"/>
    <col min="2573" max="2573" width="47.42578125" style="444" customWidth="1"/>
    <col min="2574" max="2577" width="0" style="444" hidden="1" customWidth="1"/>
    <col min="2578" max="2578" width="11.7109375" style="444" customWidth="1"/>
    <col min="2579" max="2579" width="6.42578125" style="444" bestFit="1" customWidth="1"/>
    <col min="2580" max="2580" width="11.7109375" style="444" customWidth="1"/>
    <col min="2581" max="2581" width="0" style="444" hidden="1" customWidth="1"/>
    <col min="2582" max="2582" width="3.7109375" style="444" customWidth="1"/>
    <col min="2583" max="2583" width="11.140625" style="444" bestFit="1" customWidth="1"/>
    <col min="2584" max="2816" width="10.5703125" style="444"/>
    <col min="2817" max="2824" width="0" style="444" hidden="1" customWidth="1"/>
    <col min="2825" max="2827" width="3.7109375" style="444" customWidth="1"/>
    <col min="2828" max="2828" width="12.7109375" style="444" customWidth="1"/>
    <col min="2829" max="2829" width="47.42578125" style="444" customWidth="1"/>
    <col min="2830" max="2833" width="0" style="444" hidden="1" customWidth="1"/>
    <col min="2834" max="2834" width="11.7109375" style="444" customWidth="1"/>
    <col min="2835" max="2835" width="6.42578125" style="444" bestFit="1" customWidth="1"/>
    <col min="2836" max="2836" width="11.7109375" style="444" customWidth="1"/>
    <col min="2837" max="2837" width="0" style="444" hidden="1" customWidth="1"/>
    <col min="2838" max="2838" width="3.7109375" style="444" customWidth="1"/>
    <col min="2839" max="2839" width="11.140625" style="444" bestFit="1" customWidth="1"/>
    <col min="2840" max="3072" width="10.5703125" style="444"/>
    <col min="3073" max="3080" width="0" style="444" hidden="1" customWidth="1"/>
    <col min="3081" max="3083" width="3.7109375" style="444" customWidth="1"/>
    <col min="3084" max="3084" width="12.7109375" style="444" customWidth="1"/>
    <col min="3085" max="3085" width="47.42578125" style="444" customWidth="1"/>
    <col min="3086" max="3089" width="0" style="444" hidden="1" customWidth="1"/>
    <col min="3090" max="3090" width="11.7109375" style="444" customWidth="1"/>
    <col min="3091" max="3091" width="6.42578125" style="444" bestFit="1" customWidth="1"/>
    <col min="3092" max="3092" width="11.7109375" style="444" customWidth="1"/>
    <col min="3093" max="3093" width="0" style="444" hidden="1" customWidth="1"/>
    <col min="3094" max="3094" width="3.7109375" style="444" customWidth="1"/>
    <col min="3095" max="3095" width="11.140625" style="444" bestFit="1" customWidth="1"/>
    <col min="3096" max="3328" width="10.5703125" style="444"/>
    <col min="3329" max="3336" width="0" style="444" hidden="1" customWidth="1"/>
    <col min="3337" max="3339" width="3.7109375" style="444" customWidth="1"/>
    <col min="3340" max="3340" width="12.7109375" style="444" customWidth="1"/>
    <col min="3341" max="3341" width="47.42578125" style="444" customWidth="1"/>
    <col min="3342" max="3345" width="0" style="444" hidden="1" customWidth="1"/>
    <col min="3346" max="3346" width="11.7109375" style="444" customWidth="1"/>
    <col min="3347" max="3347" width="6.42578125" style="444" bestFit="1" customWidth="1"/>
    <col min="3348" max="3348" width="11.7109375" style="444" customWidth="1"/>
    <col min="3349" max="3349" width="0" style="444" hidden="1" customWidth="1"/>
    <col min="3350" max="3350" width="3.7109375" style="444" customWidth="1"/>
    <col min="3351" max="3351" width="11.140625" style="444" bestFit="1" customWidth="1"/>
    <col min="3352" max="3584" width="10.5703125" style="444"/>
    <col min="3585" max="3592" width="0" style="444" hidden="1" customWidth="1"/>
    <col min="3593" max="3595" width="3.7109375" style="444" customWidth="1"/>
    <col min="3596" max="3596" width="12.7109375" style="444" customWidth="1"/>
    <col min="3597" max="3597" width="47.42578125" style="444" customWidth="1"/>
    <col min="3598" max="3601" width="0" style="444" hidden="1" customWidth="1"/>
    <col min="3602" max="3602" width="11.7109375" style="444" customWidth="1"/>
    <col min="3603" max="3603" width="6.42578125" style="444" bestFit="1" customWidth="1"/>
    <col min="3604" max="3604" width="11.7109375" style="444" customWidth="1"/>
    <col min="3605" max="3605" width="0" style="444" hidden="1" customWidth="1"/>
    <col min="3606" max="3606" width="3.7109375" style="444" customWidth="1"/>
    <col min="3607" max="3607" width="11.140625" style="444" bestFit="1" customWidth="1"/>
    <col min="3608" max="3840" width="10.5703125" style="444"/>
    <col min="3841" max="3848" width="0" style="444" hidden="1" customWidth="1"/>
    <col min="3849" max="3851" width="3.7109375" style="444" customWidth="1"/>
    <col min="3852" max="3852" width="12.7109375" style="444" customWidth="1"/>
    <col min="3853" max="3853" width="47.42578125" style="444" customWidth="1"/>
    <col min="3854" max="3857" width="0" style="444" hidden="1" customWidth="1"/>
    <col min="3858" max="3858" width="11.7109375" style="444" customWidth="1"/>
    <col min="3859" max="3859" width="6.42578125" style="444" bestFit="1" customWidth="1"/>
    <col min="3860" max="3860" width="11.7109375" style="444" customWidth="1"/>
    <col min="3861" max="3861" width="0" style="444" hidden="1" customWidth="1"/>
    <col min="3862" max="3862" width="3.7109375" style="444" customWidth="1"/>
    <col min="3863" max="3863" width="11.140625" style="444" bestFit="1" customWidth="1"/>
    <col min="3864" max="4096" width="10.5703125" style="444"/>
    <col min="4097" max="4104" width="0" style="444" hidden="1" customWidth="1"/>
    <col min="4105" max="4107" width="3.7109375" style="444" customWidth="1"/>
    <col min="4108" max="4108" width="12.7109375" style="444" customWidth="1"/>
    <col min="4109" max="4109" width="47.42578125" style="444" customWidth="1"/>
    <col min="4110" max="4113" width="0" style="444" hidden="1" customWidth="1"/>
    <col min="4114" max="4114" width="11.7109375" style="444" customWidth="1"/>
    <col min="4115" max="4115" width="6.42578125" style="444" bestFit="1" customWidth="1"/>
    <col min="4116" max="4116" width="11.7109375" style="444" customWidth="1"/>
    <col min="4117" max="4117" width="0" style="444" hidden="1" customWidth="1"/>
    <col min="4118" max="4118" width="3.7109375" style="444" customWidth="1"/>
    <col min="4119" max="4119" width="11.140625" style="444" bestFit="1" customWidth="1"/>
    <col min="4120" max="4352" width="10.5703125" style="444"/>
    <col min="4353" max="4360" width="0" style="444" hidden="1" customWidth="1"/>
    <col min="4361" max="4363" width="3.7109375" style="444" customWidth="1"/>
    <col min="4364" max="4364" width="12.7109375" style="444" customWidth="1"/>
    <col min="4365" max="4365" width="47.42578125" style="444" customWidth="1"/>
    <col min="4366" max="4369" width="0" style="444" hidden="1" customWidth="1"/>
    <col min="4370" max="4370" width="11.7109375" style="444" customWidth="1"/>
    <col min="4371" max="4371" width="6.42578125" style="444" bestFit="1" customWidth="1"/>
    <col min="4372" max="4372" width="11.7109375" style="444" customWidth="1"/>
    <col min="4373" max="4373" width="0" style="444" hidden="1" customWidth="1"/>
    <col min="4374" max="4374" width="3.7109375" style="444" customWidth="1"/>
    <col min="4375" max="4375" width="11.140625" style="444" bestFit="1" customWidth="1"/>
    <col min="4376" max="4608" width="10.5703125" style="444"/>
    <col min="4609" max="4616" width="0" style="444" hidden="1" customWidth="1"/>
    <col min="4617" max="4619" width="3.7109375" style="444" customWidth="1"/>
    <col min="4620" max="4620" width="12.7109375" style="444" customWidth="1"/>
    <col min="4621" max="4621" width="47.42578125" style="444" customWidth="1"/>
    <col min="4622" max="4625" width="0" style="444" hidden="1" customWidth="1"/>
    <col min="4626" max="4626" width="11.7109375" style="444" customWidth="1"/>
    <col min="4627" max="4627" width="6.42578125" style="444" bestFit="1" customWidth="1"/>
    <col min="4628" max="4628" width="11.7109375" style="444" customWidth="1"/>
    <col min="4629" max="4629" width="0" style="444" hidden="1" customWidth="1"/>
    <col min="4630" max="4630" width="3.7109375" style="444" customWidth="1"/>
    <col min="4631" max="4631" width="11.140625" style="444" bestFit="1" customWidth="1"/>
    <col min="4632" max="4864" width="10.5703125" style="444"/>
    <col min="4865" max="4872" width="0" style="444" hidden="1" customWidth="1"/>
    <col min="4873" max="4875" width="3.7109375" style="444" customWidth="1"/>
    <col min="4876" max="4876" width="12.7109375" style="444" customWidth="1"/>
    <col min="4877" max="4877" width="47.42578125" style="444" customWidth="1"/>
    <col min="4878" max="4881" width="0" style="444" hidden="1" customWidth="1"/>
    <col min="4882" max="4882" width="11.7109375" style="444" customWidth="1"/>
    <col min="4883" max="4883" width="6.42578125" style="444" bestFit="1" customWidth="1"/>
    <col min="4884" max="4884" width="11.7109375" style="444" customWidth="1"/>
    <col min="4885" max="4885" width="0" style="444" hidden="1" customWidth="1"/>
    <col min="4886" max="4886" width="3.7109375" style="444" customWidth="1"/>
    <col min="4887" max="4887" width="11.140625" style="444" bestFit="1" customWidth="1"/>
    <col min="4888" max="5120" width="10.5703125" style="444"/>
    <col min="5121" max="5128" width="0" style="444" hidden="1" customWidth="1"/>
    <col min="5129" max="5131" width="3.7109375" style="444" customWidth="1"/>
    <col min="5132" max="5132" width="12.7109375" style="444" customWidth="1"/>
    <col min="5133" max="5133" width="47.42578125" style="444" customWidth="1"/>
    <col min="5134" max="5137" width="0" style="444" hidden="1" customWidth="1"/>
    <col min="5138" max="5138" width="11.7109375" style="444" customWidth="1"/>
    <col min="5139" max="5139" width="6.42578125" style="444" bestFit="1" customWidth="1"/>
    <col min="5140" max="5140" width="11.7109375" style="444" customWidth="1"/>
    <col min="5141" max="5141" width="0" style="444" hidden="1" customWidth="1"/>
    <col min="5142" max="5142" width="3.7109375" style="444" customWidth="1"/>
    <col min="5143" max="5143" width="11.140625" style="444" bestFit="1" customWidth="1"/>
    <col min="5144" max="5376" width="10.5703125" style="444"/>
    <col min="5377" max="5384" width="0" style="444" hidden="1" customWidth="1"/>
    <col min="5385" max="5387" width="3.7109375" style="444" customWidth="1"/>
    <col min="5388" max="5388" width="12.7109375" style="444" customWidth="1"/>
    <col min="5389" max="5389" width="47.42578125" style="444" customWidth="1"/>
    <col min="5390" max="5393" width="0" style="444" hidden="1" customWidth="1"/>
    <col min="5394" max="5394" width="11.7109375" style="444" customWidth="1"/>
    <col min="5395" max="5395" width="6.42578125" style="444" bestFit="1" customWidth="1"/>
    <col min="5396" max="5396" width="11.7109375" style="444" customWidth="1"/>
    <col min="5397" max="5397" width="0" style="444" hidden="1" customWidth="1"/>
    <col min="5398" max="5398" width="3.7109375" style="444" customWidth="1"/>
    <col min="5399" max="5399" width="11.140625" style="444" bestFit="1" customWidth="1"/>
    <col min="5400" max="5632" width="10.5703125" style="444"/>
    <col min="5633" max="5640" width="0" style="444" hidden="1" customWidth="1"/>
    <col min="5641" max="5643" width="3.7109375" style="444" customWidth="1"/>
    <col min="5644" max="5644" width="12.7109375" style="444" customWidth="1"/>
    <col min="5645" max="5645" width="47.42578125" style="444" customWidth="1"/>
    <col min="5646" max="5649" width="0" style="444" hidden="1" customWidth="1"/>
    <col min="5650" max="5650" width="11.7109375" style="444" customWidth="1"/>
    <col min="5651" max="5651" width="6.42578125" style="444" bestFit="1" customWidth="1"/>
    <col min="5652" max="5652" width="11.7109375" style="444" customWidth="1"/>
    <col min="5653" max="5653" width="0" style="444" hidden="1" customWidth="1"/>
    <col min="5654" max="5654" width="3.7109375" style="444" customWidth="1"/>
    <col min="5655" max="5655" width="11.140625" style="444" bestFit="1" customWidth="1"/>
    <col min="5656" max="5888" width="10.5703125" style="444"/>
    <col min="5889" max="5896" width="0" style="444" hidden="1" customWidth="1"/>
    <col min="5897" max="5899" width="3.7109375" style="444" customWidth="1"/>
    <col min="5900" max="5900" width="12.7109375" style="444" customWidth="1"/>
    <col min="5901" max="5901" width="47.42578125" style="444" customWidth="1"/>
    <col min="5902" max="5905" width="0" style="444" hidden="1" customWidth="1"/>
    <col min="5906" max="5906" width="11.7109375" style="444" customWidth="1"/>
    <col min="5907" max="5907" width="6.42578125" style="444" bestFit="1" customWidth="1"/>
    <col min="5908" max="5908" width="11.7109375" style="444" customWidth="1"/>
    <col min="5909" max="5909" width="0" style="444" hidden="1" customWidth="1"/>
    <col min="5910" max="5910" width="3.7109375" style="444" customWidth="1"/>
    <col min="5911" max="5911" width="11.140625" style="444" bestFit="1" customWidth="1"/>
    <col min="5912" max="6144" width="10.5703125" style="444"/>
    <col min="6145" max="6152" width="0" style="444" hidden="1" customWidth="1"/>
    <col min="6153" max="6155" width="3.7109375" style="444" customWidth="1"/>
    <col min="6156" max="6156" width="12.7109375" style="444" customWidth="1"/>
    <col min="6157" max="6157" width="47.42578125" style="444" customWidth="1"/>
    <col min="6158" max="6161" width="0" style="444" hidden="1" customWidth="1"/>
    <col min="6162" max="6162" width="11.7109375" style="444" customWidth="1"/>
    <col min="6163" max="6163" width="6.42578125" style="444" bestFit="1" customWidth="1"/>
    <col min="6164" max="6164" width="11.7109375" style="444" customWidth="1"/>
    <col min="6165" max="6165" width="0" style="444" hidden="1" customWidth="1"/>
    <col min="6166" max="6166" width="3.7109375" style="444" customWidth="1"/>
    <col min="6167" max="6167" width="11.140625" style="444" bestFit="1" customWidth="1"/>
    <col min="6168" max="6400" width="10.5703125" style="444"/>
    <col min="6401" max="6408" width="0" style="444" hidden="1" customWidth="1"/>
    <col min="6409" max="6411" width="3.7109375" style="444" customWidth="1"/>
    <col min="6412" max="6412" width="12.7109375" style="444" customWidth="1"/>
    <col min="6413" max="6413" width="47.42578125" style="444" customWidth="1"/>
    <col min="6414" max="6417" width="0" style="444" hidden="1" customWidth="1"/>
    <col min="6418" max="6418" width="11.7109375" style="444" customWidth="1"/>
    <col min="6419" max="6419" width="6.42578125" style="444" bestFit="1" customWidth="1"/>
    <col min="6420" max="6420" width="11.7109375" style="444" customWidth="1"/>
    <col min="6421" max="6421" width="0" style="444" hidden="1" customWidth="1"/>
    <col min="6422" max="6422" width="3.7109375" style="444" customWidth="1"/>
    <col min="6423" max="6423" width="11.140625" style="444" bestFit="1" customWidth="1"/>
    <col min="6424" max="6656" width="10.5703125" style="444"/>
    <col min="6657" max="6664" width="0" style="444" hidden="1" customWidth="1"/>
    <col min="6665" max="6667" width="3.7109375" style="444" customWidth="1"/>
    <col min="6668" max="6668" width="12.7109375" style="444" customWidth="1"/>
    <col min="6669" max="6669" width="47.42578125" style="444" customWidth="1"/>
    <col min="6670" max="6673" width="0" style="444" hidden="1" customWidth="1"/>
    <col min="6674" max="6674" width="11.7109375" style="444" customWidth="1"/>
    <col min="6675" max="6675" width="6.42578125" style="444" bestFit="1" customWidth="1"/>
    <col min="6676" max="6676" width="11.7109375" style="444" customWidth="1"/>
    <col min="6677" max="6677" width="0" style="444" hidden="1" customWidth="1"/>
    <col min="6678" max="6678" width="3.7109375" style="444" customWidth="1"/>
    <col min="6679" max="6679" width="11.140625" style="444" bestFit="1" customWidth="1"/>
    <col min="6680" max="6912" width="10.5703125" style="444"/>
    <col min="6913" max="6920" width="0" style="444" hidden="1" customWidth="1"/>
    <col min="6921" max="6923" width="3.7109375" style="444" customWidth="1"/>
    <col min="6924" max="6924" width="12.7109375" style="444" customWidth="1"/>
    <col min="6925" max="6925" width="47.42578125" style="444" customWidth="1"/>
    <col min="6926" max="6929" width="0" style="444" hidden="1" customWidth="1"/>
    <col min="6930" max="6930" width="11.7109375" style="444" customWidth="1"/>
    <col min="6931" max="6931" width="6.42578125" style="444" bestFit="1" customWidth="1"/>
    <col min="6932" max="6932" width="11.7109375" style="444" customWidth="1"/>
    <col min="6933" max="6933" width="0" style="444" hidden="1" customWidth="1"/>
    <col min="6934" max="6934" width="3.7109375" style="444" customWidth="1"/>
    <col min="6935" max="6935" width="11.140625" style="444" bestFit="1" customWidth="1"/>
    <col min="6936" max="7168" width="10.5703125" style="444"/>
    <col min="7169" max="7176" width="0" style="444" hidden="1" customWidth="1"/>
    <col min="7177" max="7179" width="3.7109375" style="444" customWidth="1"/>
    <col min="7180" max="7180" width="12.7109375" style="444" customWidth="1"/>
    <col min="7181" max="7181" width="47.42578125" style="444" customWidth="1"/>
    <col min="7182" max="7185" width="0" style="444" hidden="1" customWidth="1"/>
    <col min="7186" max="7186" width="11.7109375" style="444" customWidth="1"/>
    <col min="7187" max="7187" width="6.42578125" style="444" bestFit="1" customWidth="1"/>
    <col min="7188" max="7188" width="11.7109375" style="444" customWidth="1"/>
    <col min="7189" max="7189" width="0" style="444" hidden="1" customWidth="1"/>
    <col min="7190" max="7190" width="3.7109375" style="444" customWidth="1"/>
    <col min="7191" max="7191" width="11.140625" style="444" bestFit="1" customWidth="1"/>
    <col min="7192" max="7424" width="10.5703125" style="444"/>
    <col min="7425" max="7432" width="0" style="444" hidden="1" customWidth="1"/>
    <col min="7433" max="7435" width="3.7109375" style="444" customWidth="1"/>
    <col min="7436" max="7436" width="12.7109375" style="444" customWidth="1"/>
    <col min="7437" max="7437" width="47.42578125" style="444" customWidth="1"/>
    <col min="7438" max="7441" width="0" style="444" hidden="1" customWidth="1"/>
    <col min="7442" max="7442" width="11.7109375" style="444" customWidth="1"/>
    <col min="7443" max="7443" width="6.42578125" style="444" bestFit="1" customWidth="1"/>
    <col min="7444" max="7444" width="11.7109375" style="444" customWidth="1"/>
    <col min="7445" max="7445" width="0" style="444" hidden="1" customWidth="1"/>
    <col min="7446" max="7446" width="3.7109375" style="444" customWidth="1"/>
    <col min="7447" max="7447" width="11.140625" style="444" bestFit="1" customWidth="1"/>
    <col min="7448" max="7680" width="10.5703125" style="444"/>
    <col min="7681" max="7688" width="0" style="444" hidden="1" customWidth="1"/>
    <col min="7689" max="7691" width="3.7109375" style="444" customWidth="1"/>
    <col min="7692" max="7692" width="12.7109375" style="444" customWidth="1"/>
    <col min="7693" max="7693" width="47.42578125" style="444" customWidth="1"/>
    <col min="7694" max="7697" width="0" style="444" hidden="1" customWidth="1"/>
    <col min="7698" max="7698" width="11.7109375" style="444" customWidth="1"/>
    <col min="7699" max="7699" width="6.42578125" style="444" bestFit="1" customWidth="1"/>
    <col min="7700" max="7700" width="11.7109375" style="444" customWidth="1"/>
    <col min="7701" max="7701" width="0" style="444" hidden="1" customWidth="1"/>
    <col min="7702" max="7702" width="3.7109375" style="444" customWidth="1"/>
    <col min="7703" max="7703" width="11.140625" style="444" bestFit="1" customWidth="1"/>
    <col min="7704" max="7936" width="10.5703125" style="444"/>
    <col min="7937" max="7944" width="0" style="444" hidden="1" customWidth="1"/>
    <col min="7945" max="7947" width="3.7109375" style="444" customWidth="1"/>
    <col min="7948" max="7948" width="12.7109375" style="444" customWidth="1"/>
    <col min="7949" max="7949" width="47.42578125" style="444" customWidth="1"/>
    <col min="7950" max="7953" width="0" style="444" hidden="1" customWidth="1"/>
    <col min="7954" max="7954" width="11.7109375" style="444" customWidth="1"/>
    <col min="7955" max="7955" width="6.42578125" style="444" bestFit="1" customWidth="1"/>
    <col min="7956" max="7956" width="11.7109375" style="444" customWidth="1"/>
    <col min="7957" max="7957" width="0" style="444" hidden="1" customWidth="1"/>
    <col min="7958" max="7958" width="3.7109375" style="444" customWidth="1"/>
    <col min="7959" max="7959" width="11.140625" style="444" bestFit="1" customWidth="1"/>
    <col min="7960" max="8192" width="10.5703125" style="444"/>
    <col min="8193" max="8200" width="0" style="444" hidden="1" customWidth="1"/>
    <col min="8201" max="8203" width="3.7109375" style="444" customWidth="1"/>
    <col min="8204" max="8204" width="12.7109375" style="444" customWidth="1"/>
    <col min="8205" max="8205" width="47.42578125" style="444" customWidth="1"/>
    <col min="8206" max="8209" width="0" style="444" hidden="1" customWidth="1"/>
    <col min="8210" max="8210" width="11.7109375" style="444" customWidth="1"/>
    <col min="8211" max="8211" width="6.42578125" style="444" bestFit="1" customWidth="1"/>
    <col min="8212" max="8212" width="11.7109375" style="444" customWidth="1"/>
    <col min="8213" max="8213" width="0" style="444" hidden="1" customWidth="1"/>
    <col min="8214" max="8214" width="3.7109375" style="444" customWidth="1"/>
    <col min="8215" max="8215" width="11.140625" style="444" bestFit="1" customWidth="1"/>
    <col min="8216" max="8448" width="10.5703125" style="444"/>
    <col min="8449" max="8456" width="0" style="444" hidden="1" customWidth="1"/>
    <col min="8457" max="8459" width="3.7109375" style="444" customWidth="1"/>
    <col min="8460" max="8460" width="12.7109375" style="444" customWidth="1"/>
    <col min="8461" max="8461" width="47.42578125" style="444" customWidth="1"/>
    <col min="8462" max="8465" width="0" style="444" hidden="1" customWidth="1"/>
    <col min="8466" max="8466" width="11.7109375" style="444" customWidth="1"/>
    <col min="8467" max="8467" width="6.42578125" style="444" bestFit="1" customWidth="1"/>
    <col min="8468" max="8468" width="11.7109375" style="444" customWidth="1"/>
    <col min="8469" max="8469" width="0" style="444" hidden="1" customWidth="1"/>
    <col min="8470" max="8470" width="3.7109375" style="444" customWidth="1"/>
    <col min="8471" max="8471" width="11.140625" style="444" bestFit="1" customWidth="1"/>
    <col min="8472" max="8704" width="10.5703125" style="444"/>
    <col min="8705" max="8712" width="0" style="444" hidden="1" customWidth="1"/>
    <col min="8713" max="8715" width="3.7109375" style="444" customWidth="1"/>
    <col min="8716" max="8716" width="12.7109375" style="444" customWidth="1"/>
    <col min="8717" max="8717" width="47.42578125" style="444" customWidth="1"/>
    <col min="8718" max="8721" width="0" style="444" hidden="1" customWidth="1"/>
    <col min="8722" max="8722" width="11.7109375" style="444" customWidth="1"/>
    <col min="8723" max="8723" width="6.42578125" style="444" bestFit="1" customWidth="1"/>
    <col min="8724" max="8724" width="11.7109375" style="444" customWidth="1"/>
    <col min="8725" max="8725" width="0" style="444" hidden="1" customWidth="1"/>
    <col min="8726" max="8726" width="3.7109375" style="444" customWidth="1"/>
    <col min="8727" max="8727" width="11.140625" style="444" bestFit="1" customWidth="1"/>
    <col min="8728" max="8960" width="10.5703125" style="444"/>
    <col min="8961" max="8968" width="0" style="444" hidden="1" customWidth="1"/>
    <col min="8969" max="8971" width="3.7109375" style="444" customWidth="1"/>
    <col min="8972" max="8972" width="12.7109375" style="444" customWidth="1"/>
    <col min="8973" max="8973" width="47.42578125" style="444" customWidth="1"/>
    <col min="8974" max="8977" width="0" style="444" hidden="1" customWidth="1"/>
    <col min="8978" max="8978" width="11.7109375" style="444" customWidth="1"/>
    <col min="8979" max="8979" width="6.42578125" style="444" bestFit="1" customWidth="1"/>
    <col min="8980" max="8980" width="11.7109375" style="444" customWidth="1"/>
    <col min="8981" max="8981" width="0" style="444" hidden="1" customWidth="1"/>
    <col min="8982" max="8982" width="3.7109375" style="444" customWidth="1"/>
    <col min="8983" max="8983" width="11.140625" style="444" bestFit="1" customWidth="1"/>
    <col min="8984" max="9216" width="10.5703125" style="444"/>
    <col min="9217" max="9224" width="0" style="444" hidden="1" customWidth="1"/>
    <col min="9225" max="9227" width="3.7109375" style="444" customWidth="1"/>
    <col min="9228" max="9228" width="12.7109375" style="444" customWidth="1"/>
    <col min="9229" max="9229" width="47.42578125" style="444" customWidth="1"/>
    <col min="9230" max="9233" width="0" style="444" hidden="1" customWidth="1"/>
    <col min="9234" max="9234" width="11.7109375" style="444" customWidth="1"/>
    <col min="9235" max="9235" width="6.42578125" style="444" bestFit="1" customWidth="1"/>
    <col min="9236" max="9236" width="11.7109375" style="444" customWidth="1"/>
    <col min="9237" max="9237" width="0" style="444" hidden="1" customWidth="1"/>
    <col min="9238" max="9238" width="3.7109375" style="444" customWidth="1"/>
    <col min="9239" max="9239" width="11.140625" style="444" bestFit="1" customWidth="1"/>
    <col min="9240" max="9472" width="10.5703125" style="444"/>
    <col min="9473" max="9480" width="0" style="444" hidden="1" customWidth="1"/>
    <col min="9481" max="9483" width="3.7109375" style="444" customWidth="1"/>
    <col min="9484" max="9484" width="12.7109375" style="444" customWidth="1"/>
    <col min="9485" max="9485" width="47.42578125" style="444" customWidth="1"/>
    <col min="9486" max="9489" width="0" style="444" hidden="1" customWidth="1"/>
    <col min="9490" max="9490" width="11.7109375" style="444" customWidth="1"/>
    <col min="9491" max="9491" width="6.42578125" style="444" bestFit="1" customWidth="1"/>
    <col min="9492" max="9492" width="11.7109375" style="444" customWidth="1"/>
    <col min="9493" max="9493" width="0" style="444" hidden="1" customWidth="1"/>
    <col min="9494" max="9494" width="3.7109375" style="444" customWidth="1"/>
    <col min="9495" max="9495" width="11.140625" style="444" bestFit="1" customWidth="1"/>
    <col min="9496" max="9728" width="10.5703125" style="444"/>
    <col min="9729" max="9736" width="0" style="444" hidden="1" customWidth="1"/>
    <col min="9737" max="9739" width="3.7109375" style="444" customWidth="1"/>
    <col min="9740" max="9740" width="12.7109375" style="444" customWidth="1"/>
    <col min="9741" max="9741" width="47.42578125" style="444" customWidth="1"/>
    <col min="9742" max="9745" width="0" style="444" hidden="1" customWidth="1"/>
    <col min="9746" max="9746" width="11.7109375" style="444" customWidth="1"/>
    <col min="9747" max="9747" width="6.42578125" style="444" bestFit="1" customWidth="1"/>
    <col min="9748" max="9748" width="11.7109375" style="444" customWidth="1"/>
    <col min="9749" max="9749" width="0" style="444" hidden="1" customWidth="1"/>
    <col min="9750" max="9750" width="3.7109375" style="444" customWidth="1"/>
    <col min="9751" max="9751" width="11.140625" style="444" bestFit="1" customWidth="1"/>
    <col min="9752" max="9984" width="10.5703125" style="444"/>
    <col min="9985" max="9992" width="0" style="444" hidden="1" customWidth="1"/>
    <col min="9993" max="9995" width="3.7109375" style="444" customWidth="1"/>
    <col min="9996" max="9996" width="12.7109375" style="444" customWidth="1"/>
    <col min="9997" max="9997" width="47.42578125" style="444" customWidth="1"/>
    <col min="9998" max="10001" width="0" style="444" hidden="1" customWidth="1"/>
    <col min="10002" max="10002" width="11.7109375" style="444" customWidth="1"/>
    <col min="10003" max="10003" width="6.42578125" style="444" bestFit="1" customWidth="1"/>
    <col min="10004" max="10004" width="11.7109375" style="444" customWidth="1"/>
    <col min="10005" max="10005" width="0" style="444" hidden="1" customWidth="1"/>
    <col min="10006" max="10006" width="3.7109375" style="444" customWidth="1"/>
    <col min="10007" max="10007" width="11.140625" style="444" bestFit="1" customWidth="1"/>
    <col min="10008" max="10240" width="10.5703125" style="444"/>
    <col min="10241" max="10248" width="0" style="444" hidden="1" customWidth="1"/>
    <col min="10249" max="10251" width="3.7109375" style="444" customWidth="1"/>
    <col min="10252" max="10252" width="12.7109375" style="444" customWidth="1"/>
    <col min="10253" max="10253" width="47.42578125" style="444" customWidth="1"/>
    <col min="10254" max="10257" width="0" style="444" hidden="1" customWidth="1"/>
    <col min="10258" max="10258" width="11.7109375" style="444" customWidth="1"/>
    <col min="10259" max="10259" width="6.42578125" style="444" bestFit="1" customWidth="1"/>
    <col min="10260" max="10260" width="11.7109375" style="444" customWidth="1"/>
    <col min="10261" max="10261" width="0" style="444" hidden="1" customWidth="1"/>
    <col min="10262" max="10262" width="3.7109375" style="444" customWidth="1"/>
    <col min="10263" max="10263" width="11.140625" style="444" bestFit="1" customWidth="1"/>
    <col min="10264" max="10496" width="10.5703125" style="444"/>
    <col min="10497" max="10504" width="0" style="444" hidden="1" customWidth="1"/>
    <col min="10505" max="10507" width="3.7109375" style="444" customWidth="1"/>
    <col min="10508" max="10508" width="12.7109375" style="444" customWidth="1"/>
    <col min="10509" max="10509" width="47.42578125" style="444" customWidth="1"/>
    <col min="10510" max="10513" width="0" style="444" hidden="1" customWidth="1"/>
    <col min="10514" max="10514" width="11.7109375" style="444" customWidth="1"/>
    <col min="10515" max="10515" width="6.42578125" style="444" bestFit="1" customWidth="1"/>
    <col min="10516" max="10516" width="11.7109375" style="444" customWidth="1"/>
    <col min="10517" max="10517" width="0" style="444" hidden="1" customWidth="1"/>
    <col min="10518" max="10518" width="3.7109375" style="444" customWidth="1"/>
    <col min="10519" max="10519" width="11.140625" style="444" bestFit="1" customWidth="1"/>
    <col min="10520" max="10752" width="10.5703125" style="444"/>
    <col min="10753" max="10760" width="0" style="444" hidden="1" customWidth="1"/>
    <col min="10761" max="10763" width="3.7109375" style="444" customWidth="1"/>
    <col min="10764" max="10764" width="12.7109375" style="444" customWidth="1"/>
    <col min="10765" max="10765" width="47.42578125" style="444" customWidth="1"/>
    <col min="10766" max="10769" width="0" style="444" hidden="1" customWidth="1"/>
    <col min="10770" max="10770" width="11.7109375" style="444" customWidth="1"/>
    <col min="10771" max="10771" width="6.42578125" style="444" bestFit="1" customWidth="1"/>
    <col min="10772" max="10772" width="11.7109375" style="444" customWidth="1"/>
    <col min="10773" max="10773" width="0" style="444" hidden="1" customWidth="1"/>
    <col min="10774" max="10774" width="3.7109375" style="444" customWidth="1"/>
    <col min="10775" max="10775" width="11.140625" style="444" bestFit="1" customWidth="1"/>
    <col min="10776" max="11008" width="10.5703125" style="444"/>
    <col min="11009" max="11016" width="0" style="444" hidden="1" customWidth="1"/>
    <col min="11017" max="11019" width="3.7109375" style="444" customWidth="1"/>
    <col min="11020" max="11020" width="12.7109375" style="444" customWidth="1"/>
    <col min="11021" max="11021" width="47.42578125" style="444" customWidth="1"/>
    <col min="11022" max="11025" width="0" style="444" hidden="1" customWidth="1"/>
    <col min="11026" max="11026" width="11.7109375" style="444" customWidth="1"/>
    <col min="11027" max="11027" width="6.42578125" style="444" bestFit="1" customWidth="1"/>
    <col min="11028" max="11028" width="11.7109375" style="444" customWidth="1"/>
    <col min="11029" max="11029" width="0" style="444" hidden="1" customWidth="1"/>
    <col min="11030" max="11030" width="3.7109375" style="444" customWidth="1"/>
    <col min="11031" max="11031" width="11.140625" style="444" bestFit="1" customWidth="1"/>
    <col min="11032" max="11264" width="10.5703125" style="444"/>
    <col min="11265" max="11272" width="0" style="444" hidden="1" customWidth="1"/>
    <col min="11273" max="11275" width="3.7109375" style="444" customWidth="1"/>
    <col min="11276" max="11276" width="12.7109375" style="444" customWidth="1"/>
    <col min="11277" max="11277" width="47.42578125" style="444" customWidth="1"/>
    <col min="11278" max="11281" width="0" style="444" hidden="1" customWidth="1"/>
    <col min="11282" max="11282" width="11.7109375" style="444" customWidth="1"/>
    <col min="11283" max="11283" width="6.42578125" style="444" bestFit="1" customWidth="1"/>
    <col min="11284" max="11284" width="11.7109375" style="444" customWidth="1"/>
    <col min="11285" max="11285" width="0" style="444" hidden="1" customWidth="1"/>
    <col min="11286" max="11286" width="3.7109375" style="444" customWidth="1"/>
    <col min="11287" max="11287" width="11.140625" style="444" bestFit="1" customWidth="1"/>
    <col min="11288" max="11520" width="10.5703125" style="444"/>
    <col min="11521" max="11528" width="0" style="444" hidden="1" customWidth="1"/>
    <col min="11529" max="11531" width="3.7109375" style="444" customWidth="1"/>
    <col min="11532" max="11532" width="12.7109375" style="444" customWidth="1"/>
    <col min="11533" max="11533" width="47.42578125" style="444" customWidth="1"/>
    <col min="11534" max="11537" width="0" style="444" hidden="1" customWidth="1"/>
    <col min="11538" max="11538" width="11.7109375" style="444" customWidth="1"/>
    <col min="11539" max="11539" width="6.42578125" style="444" bestFit="1" customWidth="1"/>
    <col min="11540" max="11540" width="11.7109375" style="444" customWidth="1"/>
    <col min="11541" max="11541" width="0" style="444" hidden="1" customWidth="1"/>
    <col min="11542" max="11542" width="3.7109375" style="444" customWidth="1"/>
    <col min="11543" max="11543" width="11.140625" style="444" bestFit="1" customWidth="1"/>
    <col min="11544" max="11776" width="10.5703125" style="444"/>
    <col min="11777" max="11784" width="0" style="444" hidden="1" customWidth="1"/>
    <col min="11785" max="11787" width="3.7109375" style="444" customWidth="1"/>
    <col min="11788" max="11788" width="12.7109375" style="444" customWidth="1"/>
    <col min="11789" max="11789" width="47.42578125" style="444" customWidth="1"/>
    <col min="11790" max="11793" width="0" style="444" hidden="1" customWidth="1"/>
    <col min="11794" max="11794" width="11.7109375" style="444" customWidth="1"/>
    <col min="11795" max="11795" width="6.42578125" style="444" bestFit="1" customWidth="1"/>
    <col min="11796" max="11796" width="11.7109375" style="444" customWidth="1"/>
    <col min="11797" max="11797" width="0" style="444" hidden="1" customWidth="1"/>
    <col min="11798" max="11798" width="3.7109375" style="444" customWidth="1"/>
    <col min="11799" max="11799" width="11.140625" style="444" bestFit="1" customWidth="1"/>
    <col min="11800" max="12032" width="10.5703125" style="444"/>
    <col min="12033" max="12040" width="0" style="444" hidden="1" customWidth="1"/>
    <col min="12041" max="12043" width="3.7109375" style="444" customWidth="1"/>
    <col min="12044" max="12044" width="12.7109375" style="444" customWidth="1"/>
    <col min="12045" max="12045" width="47.42578125" style="444" customWidth="1"/>
    <col min="12046" max="12049" width="0" style="444" hidden="1" customWidth="1"/>
    <col min="12050" max="12050" width="11.7109375" style="444" customWidth="1"/>
    <col min="12051" max="12051" width="6.42578125" style="444" bestFit="1" customWidth="1"/>
    <col min="12052" max="12052" width="11.7109375" style="444" customWidth="1"/>
    <col min="12053" max="12053" width="0" style="444" hidden="1" customWidth="1"/>
    <col min="12054" max="12054" width="3.7109375" style="444" customWidth="1"/>
    <col min="12055" max="12055" width="11.140625" style="444" bestFit="1" customWidth="1"/>
    <col min="12056" max="12288" width="10.5703125" style="444"/>
    <col min="12289" max="12296" width="0" style="444" hidden="1" customWidth="1"/>
    <col min="12297" max="12299" width="3.7109375" style="444" customWidth="1"/>
    <col min="12300" max="12300" width="12.7109375" style="444" customWidth="1"/>
    <col min="12301" max="12301" width="47.42578125" style="444" customWidth="1"/>
    <col min="12302" max="12305" width="0" style="444" hidden="1" customWidth="1"/>
    <col min="12306" max="12306" width="11.7109375" style="444" customWidth="1"/>
    <col min="12307" max="12307" width="6.42578125" style="444" bestFit="1" customWidth="1"/>
    <col min="12308" max="12308" width="11.7109375" style="444" customWidth="1"/>
    <col min="12309" max="12309" width="0" style="444" hidden="1" customWidth="1"/>
    <col min="12310" max="12310" width="3.7109375" style="444" customWidth="1"/>
    <col min="12311" max="12311" width="11.140625" style="444" bestFit="1" customWidth="1"/>
    <col min="12312" max="12544" width="10.5703125" style="444"/>
    <col min="12545" max="12552" width="0" style="444" hidden="1" customWidth="1"/>
    <col min="12553" max="12555" width="3.7109375" style="444" customWidth="1"/>
    <col min="12556" max="12556" width="12.7109375" style="444" customWidth="1"/>
    <col min="12557" max="12557" width="47.42578125" style="444" customWidth="1"/>
    <col min="12558" max="12561" width="0" style="444" hidden="1" customWidth="1"/>
    <col min="12562" max="12562" width="11.7109375" style="444" customWidth="1"/>
    <col min="12563" max="12563" width="6.42578125" style="444" bestFit="1" customWidth="1"/>
    <col min="12564" max="12564" width="11.7109375" style="444" customWidth="1"/>
    <col min="12565" max="12565" width="0" style="444" hidden="1" customWidth="1"/>
    <col min="12566" max="12566" width="3.7109375" style="444" customWidth="1"/>
    <col min="12567" max="12567" width="11.140625" style="444" bestFit="1" customWidth="1"/>
    <col min="12568" max="12800" width="10.5703125" style="444"/>
    <col min="12801" max="12808" width="0" style="444" hidden="1" customWidth="1"/>
    <col min="12809" max="12811" width="3.7109375" style="444" customWidth="1"/>
    <col min="12812" max="12812" width="12.7109375" style="444" customWidth="1"/>
    <col min="12813" max="12813" width="47.42578125" style="444" customWidth="1"/>
    <col min="12814" max="12817" width="0" style="444" hidden="1" customWidth="1"/>
    <col min="12818" max="12818" width="11.7109375" style="444" customWidth="1"/>
    <col min="12819" max="12819" width="6.42578125" style="444" bestFit="1" customWidth="1"/>
    <col min="12820" max="12820" width="11.7109375" style="444" customWidth="1"/>
    <col min="12821" max="12821" width="0" style="444" hidden="1" customWidth="1"/>
    <col min="12822" max="12822" width="3.7109375" style="444" customWidth="1"/>
    <col min="12823" max="12823" width="11.140625" style="444" bestFit="1" customWidth="1"/>
    <col min="12824" max="13056" width="10.5703125" style="444"/>
    <col min="13057" max="13064" width="0" style="444" hidden="1" customWidth="1"/>
    <col min="13065" max="13067" width="3.7109375" style="444" customWidth="1"/>
    <col min="13068" max="13068" width="12.7109375" style="444" customWidth="1"/>
    <col min="13069" max="13069" width="47.42578125" style="444" customWidth="1"/>
    <col min="13070" max="13073" width="0" style="444" hidden="1" customWidth="1"/>
    <col min="13074" max="13074" width="11.7109375" style="444" customWidth="1"/>
    <col min="13075" max="13075" width="6.42578125" style="444" bestFit="1" customWidth="1"/>
    <col min="13076" max="13076" width="11.7109375" style="444" customWidth="1"/>
    <col min="13077" max="13077" width="0" style="444" hidden="1" customWidth="1"/>
    <col min="13078" max="13078" width="3.7109375" style="444" customWidth="1"/>
    <col min="13079" max="13079" width="11.140625" style="444" bestFit="1" customWidth="1"/>
    <col min="13080" max="13312" width="10.5703125" style="444"/>
    <col min="13313" max="13320" width="0" style="444" hidden="1" customWidth="1"/>
    <col min="13321" max="13323" width="3.7109375" style="444" customWidth="1"/>
    <col min="13324" max="13324" width="12.7109375" style="444" customWidth="1"/>
    <col min="13325" max="13325" width="47.42578125" style="444" customWidth="1"/>
    <col min="13326" max="13329" width="0" style="444" hidden="1" customWidth="1"/>
    <col min="13330" max="13330" width="11.7109375" style="444" customWidth="1"/>
    <col min="13331" max="13331" width="6.42578125" style="444" bestFit="1" customWidth="1"/>
    <col min="13332" max="13332" width="11.7109375" style="444" customWidth="1"/>
    <col min="13333" max="13333" width="0" style="444" hidden="1" customWidth="1"/>
    <col min="13334" max="13334" width="3.7109375" style="444" customWidth="1"/>
    <col min="13335" max="13335" width="11.140625" style="444" bestFit="1" customWidth="1"/>
    <col min="13336" max="13568" width="10.5703125" style="444"/>
    <col min="13569" max="13576" width="0" style="444" hidden="1" customWidth="1"/>
    <col min="13577" max="13579" width="3.7109375" style="444" customWidth="1"/>
    <col min="13580" max="13580" width="12.7109375" style="444" customWidth="1"/>
    <col min="13581" max="13581" width="47.42578125" style="444" customWidth="1"/>
    <col min="13582" max="13585" width="0" style="444" hidden="1" customWidth="1"/>
    <col min="13586" max="13586" width="11.7109375" style="444" customWidth="1"/>
    <col min="13587" max="13587" width="6.42578125" style="444" bestFit="1" customWidth="1"/>
    <col min="13588" max="13588" width="11.7109375" style="444" customWidth="1"/>
    <col min="13589" max="13589" width="0" style="444" hidden="1" customWidth="1"/>
    <col min="13590" max="13590" width="3.7109375" style="444" customWidth="1"/>
    <col min="13591" max="13591" width="11.140625" style="444" bestFit="1" customWidth="1"/>
    <col min="13592" max="13824" width="10.5703125" style="444"/>
    <col min="13825" max="13832" width="0" style="444" hidden="1" customWidth="1"/>
    <col min="13833" max="13835" width="3.7109375" style="444" customWidth="1"/>
    <col min="13836" max="13836" width="12.7109375" style="444" customWidth="1"/>
    <col min="13837" max="13837" width="47.42578125" style="444" customWidth="1"/>
    <col min="13838" max="13841" width="0" style="444" hidden="1" customWidth="1"/>
    <col min="13842" max="13842" width="11.7109375" style="444" customWidth="1"/>
    <col min="13843" max="13843" width="6.42578125" style="444" bestFit="1" customWidth="1"/>
    <col min="13844" max="13844" width="11.7109375" style="444" customWidth="1"/>
    <col min="13845" max="13845" width="0" style="444" hidden="1" customWidth="1"/>
    <col min="13846" max="13846" width="3.7109375" style="444" customWidth="1"/>
    <col min="13847" max="13847" width="11.140625" style="444" bestFit="1" customWidth="1"/>
    <col min="13848" max="14080" width="10.5703125" style="444"/>
    <col min="14081" max="14088" width="0" style="444" hidden="1" customWidth="1"/>
    <col min="14089" max="14091" width="3.7109375" style="444" customWidth="1"/>
    <col min="14092" max="14092" width="12.7109375" style="444" customWidth="1"/>
    <col min="14093" max="14093" width="47.42578125" style="444" customWidth="1"/>
    <col min="14094" max="14097" width="0" style="444" hidden="1" customWidth="1"/>
    <col min="14098" max="14098" width="11.7109375" style="444" customWidth="1"/>
    <col min="14099" max="14099" width="6.42578125" style="444" bestFit="1" customWidth="1"/>
    <col min="14100" max="14100" width="11.7109375" style="444" customWidth="1"/>
    <col min="14101" max="14101" width="0" style="444" hidden="1" customWidth="1"/>
    <col min="14102" max="14102" width="3.7109375" style="444" customWidth="1"/>
    <col min="14103" max="14103" width="11.140625" style="444" bestFit="1" customWidth="1"/>
    <col min="14104" max="14336" width="10.5703125" style="444"/>
    <col min="14337" max="14344" width="0" style="444" hidden="1" customWidth="1"/>
    <col min="14345" max="14347" width="3.7109375" style="444" customWidth="1"/>
    <col min="14348" max="14348" width="12.7109375" style="444" customWidth="1"/>
    <col min="14349" max="14349" width="47.42578125" style="444" customWidth="1"/>
    <col min="14350" max="14353" width="0" style="444" hidden="1" customWidth="1"/>
    <col min="14354" max="14354" width="11.7109375" style="444" customWidth="1"/>
    <col min="14355" max="14355" width="6.42578125" style="444" bestFit="1" customWidth="1"/>
    <col min="14356" max="14356" width="11.7109375" style="444" customWidth="1"/>
    <col min="14357" max="14357" width="0" style="444" hidden="1" customWidth="1"/>
    <col min="14358" max="14358" width="3.7109375" style="444" customWidth="1"/>
    <col min="14359" max="14359" width="11.140625" style="444" bestFit="1" customWidth="1"/>
    <col min="14360" max="14592" width="10.5703125" style="444"/>
    <col min="14593" max="14600" width="0" style="444" hidden="1" customWidth="1"/>
    <col min="14601" max="14603" width="3.7109375" style="444" customWidth="1"/>
    <col min="14604" max="14604" width="12.7109375" style="444" customWidth="1"/>
    <col min="14605" max="14605" width="47.42578125" style="444" customWidth="1"/>
    <col min="14606" max="14609" width="0" style="444" hidden="1" customWidth="1"/>
    <col min="14610" max="14610" width="11.7109375" style="444" customWidth="1"/>
    <col min="14611" max="14611" width="6.42578125" style="444" bestFit="1" customWidth="1"/>
    <col min="14612" max="14612" width="11.7109375" style="444" customWidth="1"/>
    <col min="14613" max="14613" width="0" style="444" hidden="1" customWidth="1"/>
    <col min="14614" max="14614" width="3.7109375" style="444" customWidth="1"/>
    <col min="14615" max="14615" width="11.140625" style="444" bestFit="1" customWidth="1"/>
    <col min="14616" max="14848" width="10.5703125" style="444"/>
    <col min="14849" max="14856" width="0" style="444" hidden="1" customWidth="1"/>
    <col min="14857" max="14859" width="3.7109375" style="444" customWidth="1"/>
    <col min="14860" max="14860" width="12.7109375" style="444" customWidth="1"/>
    <col min="14861" max="14861" width="47.42578125" style="444" customWidth="1"/>
    <col min="14862" max="14865" width="0" style="444" hidden="1" customWidth="1"/>
    <col min="14866" max="14866" width="11.7109375" style="444" customWidth="1"/>
    <col min="14867" max="14867" width="6.42578125" style="444" bestFit="1" customWidth="1"/>
    <col min="14868" max="14868" width="11.7109375" style="444" customWidth="1"/>
    <col min="14869" max="14869" width="0" style="444" hidden="1" customWidth="1"/>
    <col min="14870" max="14870" width="3.7109375" style="444" customWidth="1"/>
    <col min="14871" max="14871" width="11.140625" style="444" bestFit="1" customWidth="1"/>
    <col min="14872" max="15104" width="10.5703125" style="444"/>
    <col min="15105" max="15112" width="0" style="444" hidden="1" customWidth="1"/>
    <col min="15113" max="15115" width="3.7109375" style="444" customWidth="1"/>
    <col min="15116" max="15116" width="12.7109375" style="444" customWidth="1"/>
    <col min="15117" max="15117" width="47.42578125" style="444" customWidth="1"/>
    <col min="15118" max="15121" width="0" style="444" hidden="1" customWidth="1"/>
    <col min="15122" max="15122" width="11.7109375" style="444" customWidth="1"/>
    <col min="15123" max="15123" width="6.42578125" style="444" bestFit="1" customWidth="1"/>
    <col min="15124" max="15124" width="11.7109375" style="444" customWidth="1"/>
    <col min="15125" max="15125" width="0" style="444" hidden="1" customWidth="1"/>
    <col min="15126" max="15126" width="3.7109375" style="444" customWidth="1"/>
    <col min="15127" max="15127" width="11.140625" style="444" bestFit="1" customWidth="1"/>
    <col min="15128" max="15360" width="10.5703125" style="444"/>
    <col min="15361" max="15368" width="0" style="444" hidden="1" customWidth="1"/>
    <col min="15369" max="15371" width="3.7109375" style="444" customWidth="1"/>
    <col min="15372" max="15372" width="12.7109375" style="444" customWidth="1"/>
    <col min="15373" max="15373" width="47.42578125" style="444" customWidth="1"/>
    <col min="15374" max="15377" width="0" style="444" hidden="1" customWidth="1"/>
    <col min="15378" max="15378" width="11.7109375" style="444" customWidth="1"/>
    <col min="15379" max="15379" width="6.42578125" style="444" bestFit="1" customWidth="1"/>
    <col min="15380" max="15380" width="11.7109375" style="444" customWidth="1"/>
    <col min="15381" max="15381" width="0" style="444" hidden="1" customWidth="1"/>
    <col min="15382" max="15382" width="3.7109375" style="444" customWidth="1"/>
    <col min="15383" max="15383" width="11.140625" style="444" bestFit="1" customWidth="1"/>
    <col min="15384" max="15616" width="10.5703125" style="444"/>
    <col min="15617" max="15624" width="0" style="444" hidden="1" customWidth="1"/>
    <col min="15625" max="15627" width="3.7109375" style="444" customWidth="1"/>
    <col min="15628" max="15628" width="12.7109375" style="444" customWidth="1"/>
    <col min="15629" max="15629" width="47.42578125" style="444" customWidth="1"/>
    <col min="15630" max="15633" width="0" style="444" hidden="1" customWidth="1"/>
    <col min="15634" max="15634" width="11.7109375" style="444" customWidth="1"/>
    <col min="15635" max="15635" width="6.42578125" style="444" bestFit="1" customWidth="1"/>
    <col min="15636" max="15636" width="11.7109375" style="444" customWidth="1"/>
    <col min="15637" max="15637" width="0" style="444" hidden="1" customWidth="1"/>
    <col min="15638" max="15638" width="3.7109375" style="444" customWidth="1"/>
    <col min="15639" max="15639" width="11.140625" style="444" bestFit="1" customWidth="1"/>
    <col min="15640" max="15872" width="10.5703125" style="444"/>
    <col min="15873" max="15880" width="0" style="444" hidden="1" customWidth="1"/>
    <col min="15881" max="15883" width="3.7109375" style="444" customWidth="1"/>
    <col min="15884" max="15884" width="12.7109375" style="444" customWidth="1"/>
    <col min="15885" max="15885" width="47.42578125" style="444" customWidth="1"/>
    <col min="15886" max="15889" width="0" style="444" hidden="1" customWidth="1"/>
    <col min="15890" max="15890" width="11.7109375" style="444" customWidth="1"/>
    <col min="15891" max="15891" width="6.42578125" style="444" bestFit="1" customWidth="1"/>
    <col min="15892" max="15892" width="11.7109375" style="444" customWidth="1"/>
    <col min="15893" max="15893" width="0" style="444" hidden="1" customWidth="1"/>
    <col min="15894" max="15894" width="3.7109375" style="444" customWidth="1"/>
    <col min="15895" max="15895" width="11.140625" style="444" bestFit="1" customWidth="1"/>
    <col min="15896" max="16128" width="10.5703125" style="444"/>
    <col min="16129" max="16136" width="0" style="444" hidden="1" customWidth="1"/>
    <col min="16137" max="16139" width="3.7109375" style="444" customWidth="1"/>
    <col min="16140" max="16140" width="12.7109375" style="444" customWidth="1"/>
    <col min="16141" max="16141" width="47.42578125" style="444" customWidth="1"/>
    <col min="16142" max="16145" width="0" style="444" hidden="1" customWidth="1"/>
    <col min="16146" max="16146" width="11.7109375" style="444" customWidth="1"/>
    <col min="16147" max="16147" width="6.42578125" style="444" bestFit="1" customWidth="1"/>
    <col min="16148" max="16148" width="11.7109375" style="444" customWidth="1"/>
    <col min="16149" max="16149" width="0" style="444" hidden="1" customWidth="1"/>
    <col min="16150" max="16150" width="3.7109375" style="444" customWidth="1"/>
    <col min="16151" max="16151" width="11.140625" style="444" bestFit="1" customWidth="1"/>
    <col min="16152" max="16384" width="10.5703125" style="444"/>
  </cols>
  <sheetData>
    <row r="1" spans="1:34" hidden="1"/>
    <row r="2" spans="1:34" hidden="1"/>
    <row r="3" spans="1:34" hidden="1"/>
    <row r="4" spans="1:34" ht="3" customHeight="1">
      <c r="J4" s="449"/>
      <c r="K4" s="449"/>
      <c r="L4" s="445"/>
      <c r="M4" s="445"/>
      <c r="N4" s="445"/>
      <c r="O4" s="452"/>
      <c r="P4" s="452"/>
      <c r="Q4" s="452"/>
      <c r="R4" s="452"/>
      <c r="S4" s="452"/>
      <c r="T4" s="452"/>
      <c r="U4" s="445"/>
    </row>
    <row r="5" spans="1:34" ht="22.5" customHeight="1">
      <c r="J5" s="449"/>
      <c r="K5" s="449"/>
      <c r="L5" s="1300" t="s">
        <v>617</v>
      </c>
      <c r="M5" s="1300"/>
      <c r="N5" s="1300"/>
      <c r="O5" s="1300"/>
      <c r="P5" s="1300"/>
      <c r="Q5" s="1300"/>
      <c r="R5" s="1300"/>
      <c r="S5" s="1300"/>
      <c r="T5" s="1300"/>
      <c r="U5" s="465"/>
    </row>
    <row r="6" spans="1:34" ht="3" customHeight="1">
      <c r="J6" s="449"/>
      <c r="K6" s="449"/>
      <c r="L6" s="445"/>
      <c r="M6" s="445"/>
      <c r="N6" s="445"/>
      <c r="O6" s="448"/>
      <c r="P6" s="448"/>
      <c r="Q6" s="448"/>
      <c r="R6" s="448"/>
      <c r="S6" s="448"/>
      <c r="T6" s="448"/>
      <c r="U6" s="445"/>
    </row>
    <row r="7" spans="1:34"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34"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633"/>
      <c r="X8" s="557"/>
      <c r="Y8" s="557"/>
      <c r="Z8" s="557"/>
      <c r="AA8" s="557"/>
      <c r="AB8" s="557"/>
      <c r="AC8" s="557"/>
      <c r="AD8" s="557"/>
      <c r="AE8" s="557"/>
      <c r="AF8" s="557"/>
      <c r="AG8" s="557"/>
      <c r="AH8" s="557"/>
    </row>
    <row r="9" spans="1:34" s="459"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633"/>
      <c r="X9" s="473"/>
      <c r="Y9" s="473"/>
      <c r="Z9" s="473"/>
      <c r="AA9" s="473"/>
      <c r="AB9" s="473"/>
      <c r="AC9" s="473"/>
      <c r="AD9" s="473"/>
      <c r="AE9" s="473"/>
      <c r="AF9" s="473"/>
      <c r="AG9" s="473"/>
      <c r="AH9" s="473"/>
    </row>
    <row r="10" spans="1:34"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34" s="459" customFormat="1" ht="11.25" hidden="1">
      <c r="A11" s="473"/>
      <c r="B11" s="473"/>
      <c r="C11" s="473"/>
      <c r="D11" s="473"/>
      <c r="E11" s="473"/>
      <c r="F11" s="473"/>
      <c r="G11" s="473"/>
      <c r="H11" s="473"/>
      <c r="L11" s="520"/>
      <c r="M11" s="520"/>
      <c r="N11" s="534"/>
      <c r="O11" s="549"/>
      <c r="P11" s="549"/>
      <c r="Q11" s="549"/>
      <c r="R11" s="549"/>
      <c r="S11" s="549"/>
      <c r="T11" s="549"/>
      <c r="U11" s="471" t="s">
        <v>371</v>
      </c>
      <c r="X11" s="473"/>
      <c r="Y11" s="473"/>
      <c r="Z11" s="473"/>
      <c r="AA11" s="473"/>
      <c r="AB11" s="473"/>
      <c r="AC11" s="473"/>
      <c r="AD11" s="473"/>
      <c r="AE11" s="473"/>
      <c r="AF11" s="473"/>
      <c r="AG11" s="473"/>
      <c r="AH11" s="473"/>
    </row>
    <row r="12" spans="1:34" ht="15" customHeight="1">
      <c r="J12" s="449"/>
      <c r="K12" s="449"/>
      <c r="L12" s="445"/>
      <c r="M12" s="445"/>
      <c r="N12" s="445"/>
      <c r="O12" s="1331"/>
      <c r="P12" s="1331"/>
      <c r="Q12" s="1331"/>
      <c r="R12" s="1331"/>
      <c r="S12" s="1331"/>
      <c r="T12" s="1331"/>
      <c r="U12" s="1331"/>
    </row>
    <row r="13" spans="1:34">
      <c r="J13" s="449"/>
      <c r="K13" s="449"/>
      <c r="L13" s="1229" t="s">
        <v>445</v>
      </c>
      <c r="M13" s="1229"/>
      <c r="N13" s="1229"/>
      <c r="O13" s="1229"/>
      <c r="P13" s="1229"/>
      <c r="Q13" s="1229"/>
      <c r="R13" s="1229"/>
      <c r="S13" s="1229"/>
      <c r="T13" s="1229"/>
      <c r="U13" s="1229"/>
      <c r="V13" s="1229"/>
      <c r="W13" s="1229" t="s">
        <v>446</v>
      </c>
    </row>
    <row r="14" spans="1:34" ht="14.25" customHeight="1">
      <c r="J14" s="449"/>
      <c r="K14" s="449"/>
      <c r="L14" s="1314" t="s">
        <v>91</v>
      </c>
      <c r="M14" s="1314" t="s">
        <v>603</v>
      </c>
      <c r="N14" s="489"/>
      <c r="O14" s="1315" t="s">
        <v>605</v>
      </c>
      <c r="P14" s="1316"/>
      <c r="Q14" s="1316"/>
      <c r="R14" s="1316"/>
      <c r="S14" s="1316"/>
      <c r="T14" s="1317"/>
      <c r="U14" s="1297" t="s">
        <v>339</v>
      </c>
      <c r="V14" s="1311" t="s">
        <v>274</v>
      </c>
      <c r="W14" s="1229"/>
    </row>
    <row r="15" spans="1:34" s="491" customFormat="1" ht="14.25" customHeight="1">
      <c r="A15" s="552"/>
      <c r="B15" s="552"/>
      <c r="C15" s="552"/>
      <c r="D15" s="552"/>
      <c r="E15" s="552"/>
      <c r="F15" s="552"/>
      <c r="G15" s="558"/>
      <c r="H15" s="558"/>
      <c r="I15" s="499"/>
      <c r="J15" s="497"/>
      <c r="K15" s="497"/>
      <c r="L15" s="1314"/>
      <c r="M15" s="1314"/>
      <c r="N15" s="489"/>
      <c r="O15" s="1320" t="s">
        <v>676</v>
      </c>
      <c r="P15" s="1318" t="s">
        <v>270</v>
      </c>
      <c r="Q15" s="1319"/>
      <c r="R15" s="1295" t="s">
        <v>616</v>
      </c>
      <c r="S15" s="1295"/>
      <c r="T15" s="1296"/>
      <c r="U15" s="1298"/>
      <c r="V15" s="1312"/>
      <c r="W15" s="1229"/>
      <c r="X15" s="552"/>
      <c r="Y15" s="552"/>
      <c r="Z15" s="552"/>
      <c r="AA15" s="552"/>
      <c r="AB15" s="552"/>
      <c r="AC15" s="552"/>
      <c r="AD15" s="552"/>
      <c r="AE15" s="552"/>
      <c r="AF15" s="552"/>
      <c r="AG15" s="552"/>
      <c r="AH15" s="552"/>
    </row>
    <row r="16" spans="1:34" ht="33.75">
      <c r="J16" s="449"/>
      <c r="K16" s="449"/>
      <c r="L16" s="1314"/>
      <c r="M16" s="1314"/>
      <c r="N16" s="488"/>
      <c r="O16" s="1321"/>
      <c r="P16" s="503" t="s">
        <v>671</v>
      </c>
      <c r="Q16" s="503" t="s">
        <v>672</v>
      </c>
      <c r="R16" s="504" t="s">
        <v>273</v>
      </c>
      <c r="S16" s="1309" t="s">
        <v>272</v>
      </c>
      <c r="T16" s="1310"/>
      <c r="U16" s="1299"/>
      <c r="V16" s="1313"/>
      <c r="W16" s="1229"/>
    </row>
    <row r="17" spans="1:35">
      <c r="J17" s="449"/>
      <c r="K17" s="457">
        <v>1</v>
      </c>
      <c r="L17" s="493" t="s">
        <v>92</v>
      </c>
      <c r="M17" s="493" t="s">
        <v>48</v>
      </c>
      <c r="N17" s="464" t="s">
        <v>48</v>
      </c>
      <c r="O17" s="455">
        <f ca="1">OFFSET(O17,0,-1)+1</f>
        <v>3</v>
      </c>
      <c r="P17" s="455">
        <f ca="1">OFFSET(P17,0,-1)+1</f>
        <v>4</v>
      </c>
      <c r="Q17" s="455">
        <f ca="1">OFFSET(Q17,0,-1)+1</f>
        <v>5</v>
      </c>
      <c r="R17" s="455">
        <f ca="1">OFFSET(R17,0,-1)+1</f>
        <v>6</v>
      </c>
      <c r="S17" s="1302">
        <f ca="1">OFFSET(S17,0,-1)+1</f>
        <v>7</v>
      </c>
      <c r="T17" s="1302"/>
      <c r="U17" s="455">
        <f ca="1">OFFSET(U17,0,-2)+1</f>
        <v>8</v>
      </c>
      <c r="V17" s="618">
        <f ca="1">OFFSET(V17,0,-1)</f>
        <v>8</v>
      </c>
      <c r="W17" s="455">
        <f ca="1">OFFSET(W17,0,-1)+1</f>
        <v>9</v>
      </c>
    </row>
    <row r="18" spans="1:35" ht="22.5">
      <c r="A18" s="1285">
        <v>1</v>
      </c>
      <c r="B18" s="904"/>
      <c r="C18" s="904"/>
      <c r="D18" s="904"/>
      <c r="E18" s="905"/>
      <c r="F18" s="906"/>
      <c r="G18" s="906"/>
      <c r="H18" s="906"/>
      <c r="I18" s="907"/>
      <c r="J18" s="902"/>
      <c r="K18" s="909"/>
      <c r="L18" s="560">
        <f>mergeValue(A18)</f>
        <v>1</v>
      </c>
      <c r="M18" s="608" t="s">
        <v>19</v>
      </c>
      <c r="N18" s="547"/>
      <c r="O18" s="1329"/>
      <c r="P18" s="1329"/>
      <c r="Q18" s="1329"/>
      <c r="R18" s="1329"/>
      <c r="S18" s="1329"/>
      <c r="T18" s="1329"/>
      <c r="U18" s="1329"/>
      <c r="V18" s="1329"/>
      <c r="W18" s="1127" t="s">
        <v>721</v>
      </c>
    </row>
    <row r="19" spans="1:35" ht="22.5">
      <c r="A19" s="1285"/>
      <c r="B19" s="1285">
        <v>1</v>
      </c>
      <c r="C19" s="904"/>
      <c r="D19" s="904"/>
      <c r="E19" s="906"/>
      <c r="F19" s="906"/>
      <c r="G19" s="906"/>
      <c r="H19" s="906"/>
      <c r="I19" s="901"/>
      <c r="J19" s="900"/>
      <c r="K19" s="903"/>
      <c r="L19" s="560" t="str">
        <f>mergeValue(A19) &amp;"."&amp; mergeValue(B19)</f>
        <v>1.1</v>
      </c>
      <c r="M19" s="514" t="s">
        <v>15</v>
      </c>
      <c r="N19" s="547"/>
      <c r="O19" s="1329"/>
      <c r="P19" s="1329"/>
      <c r="Q19" s="1329"/>
      <c r="R19" s="1329"/>
      <c r="S19" s="1329"/>
      <c r="T19" s="1329"/>
      <c r="U19" s="1329"/>
      <c r="V19" s="1329"/>
      <c r="W19" s="1127" t="s">
        <v>460</v>
      </c>
    </row>
    <row r="20" spans="1:35" ht="22.5">
      <c r="A20" s="1285"/>
      <c r="B20" s="1285"/>
      <c r="C20" s="1285">
        <v>1</v>
      </c>
      <c r="D20" s="904"/>
      <c r="E20" s="906"/>
      <c r="F20" s="906"/>
      <c r="G20" s="906"/>
      <c r="H20" s="906"/>
      <c r="I20" s="908"/>
      <c r="J20" s="900"/>
      <c r="K20" s="903"/>
      <c r="L20" s="560" t="str">
        <f>mergeValue(A20) &amp;"."&amp; mergeValue(B20)&amp;"."&amp; mergeValue(C20)</f>
        <v>1.1.1</v>
      </c>
      <c r="M20" s="515" t="s">
        <v>7</v>
      </c>
      <c r="N20" s="547"/>
      <c r="O20" s="1329"/>
      <c r="P20" s="1329"/>
      <c r="Q20" s="1329"/>
      <c r="R20" s="1329"/>
      <c r="S20" s="1329"/>
      <c r="T20" s="1329"/>
      <c r="U20" s="1329"/>
      <c r="V20" s="1329"/>
      <c r="W20" s="1127" t="s">
        <v>601</v>
      </c>
    </row>
    <row r="21" spans="1:35" ht="22.5">
      <c r="A21" s="1285"/>
      <c r="B21" s="1285"/>
      <c r="C21" s="1285"/>
      <c r="D21" s="1285">
        <v>1</v>
      </c>
      <c r="E21" s="906"/>
      <c r="F21" s="906"/>
      <c r="G21" s="906"/>
      <c r="H21" s="906"/>
      <c r="I21" s="908"/>
      <c r="J21" s="900"/>
      <c r="K21" s="903"/>
      <c r="L21" s="560" t="str">
        <f>mergeValue(A21) &amp;"."&amp; mergeValue(B21)&amp;"."&amp; mergeValue(C21)&amp;"."&amp; mergeValue(D21)</f>
        <v>1.1.1.1</v>
      </c>
      <c r="M21" s="516" t="s">
        <v>21</v>
      </c>
      <c r="N21" s="547"/>
      <c r="O21" s="1329"/>
      <c r="P21" s="1329"/>
      <c r="Q21" s="1329"/>
      <c r="R21" s="1329"/>
      <c r="S21" s="1329"/>
      <c r="T21" s="1329"/>
      <c r="U21" s="1329"/>
      <c r="V21" s="1329"/>
      <c r="W21" s="1127" t="s">
        <v>602</v>
      </c>
    </row>
    <row r="22" spans="1:35" ht="11.25" hidden="1" customHeight="1">
      <c r="A22" s="1285"/>
      <c r="B22" s="1285"/>
      <c r="C22" s="1285"/>
      <c r="D22" s="1285"/>
      <c r="E22" s="1285">
        <v>1</v>
      </c>
      <c r="F22" s="906"/>
      <c r="G22" s="906"/>
      <c r="H22" s="904">
        <v>1</v>
      </c>
      <c r="I22" s="1285">
        <v>1</v>
      </c>
      <c r="J22" s="906"/>
      <c r="K22" s="911"/>
      <c r="L22" s="560"/>
      <c r="M22" s="522"/>
      <c r="N22" s="548"/>
      <c r="O22" s="598"/>
      <c r="P22" s="598"/>
      <c r="Q22" s="598"/>
      <c r="R22" s="598"/>
      <c r="S22" s="598"/>
      <c r="T22" s="598"/>
      <c r="U22" s="598"/>
      <c r="V22" s="476"/>
      <c r="W22" s="1088"/>
    </row>
    <row r="23" spans="1:35" ht="33.75">
      <c r="A23" s="1285"/>
      <c r="B23" s="1285"/>
      <c r="C23" s="1285"/>
      <c r="D23" s="1285"/>
      <c r="E23" s="1285"/>
      <c r="F23" s="1285">
        <v>1</v>
      </c>
      <c r="G23" s="904"/>
      <c r="H23" s="904"/>
      <c r="I23" s="1285"/>
      <c r="J23" s="1285">
        <v>1</v>
      </c>
      <c r="K23" s="912"/>
      <c r="L23" s="560" t="str">
        <f>mergeValue(A23) &amp;"."&amp; mergeValue(B23)&amp;"."&amp; mergeValue(C23)&amp;"."&amp; mergeValue(D23)&amp;"."&amp;  mergeValue(F23)</f>
        <v>1.1.1.1.1</v>
      </c>
      <c r="M23" s="523" t="s">
        <v>9</v>
      </c>
      <c r="N23" s="548"/>
      <c r="O23" s="1287"/>
      <c r="P23" s="1287"/>
      <c r="Q23" s="1287"/>
      <c r="R23" s="1287"/>
      <c r="S23" s="1287"/>
      <c r="T23" s="1287"/>
      <c r="U23" s="1287"/>
      <c r="V23" s="1287"/>
      <c r="W23" s="1127" t="s">
        <v>723</v>
      </c>
      <c r="Y23" s="472" t="str">
        <f>strCheckUnique(Z23:Z26)</f>
        <v/>
      </c>
      <c r="AA23" s="472"/>
    </row>
    <row r="24" spans="1:35" ht="99" customHeight="1">
      <c r="A24" s="1285"/>
      <c r="B24" s="1285"/>
      <c r="C24" s="1285"/>
      <c r="D24" s="1285"/>
      <c r="E24" s="1285"/>
      <c r="F24" s="1285"/>
      <c r="G24" s="904">
        <v>1</v>
      </c>
      <c r="H24" s="904"/>
      <c r="I24" s="1285"/>
      <c r="J24" s="1285"/>
      <c r="K24" s="912">
        <v>1</v>
      </c>
      <c r="L24" s="560" t="str">
        <f>mergeValue(A24) &amp;"."&amp; mergeValue(B24)&amp;"."&amp; mergeValue(C24)&amp;"."&amp; mergeValue(D24)&amp;"."&amp; mergeValue(F24)&amp;"."&amp; mergeValue(G24)</f>
        <v>1.1.1.1.1.1</v>
      </c>
      <c r="M24" s="1086"/>
      <c r="N24" s="553"/>
      <c r="O24" s="530"/>
      <c r="P24" s="530"/>
      <c r="Q24" s="1038"/>
      <c r="R24" s="1291"/>
      <c r="S24" s="1293" t="s">
        <v>83</v>
      </c>
      <c r="T24" s="1291"/>
      <c r="U24" s="1293" t="s">
        <v>84</v>
      </c>
      <c r="V24" s="545"/>
      <c r="W24" s="1303" t="s">
        <v>736</v>
      </c>
      <c r="X24" s="468" t="str">
        <f>strCheckDate(O25:V25)</f>
        <v/>
      </c>
      <c r="Y24" s="472"/>
      <c r="Z24" s="472" t="str">
        <f>IF(M24="","",M24 )</f>
        <v/>
      </c>
      <c r="AA24" s="472"/>
      <c r="AB24" s="472"/>
      <c r="AC24" s="472"/>
    </row>
    <row r="25" spans="1:35" ht="11.25" hidden="1">
      <c r="A25" s="1285"/>
      <c r="B25" s="1285"/>
      <c r="C25" s="1285"/>
      <c r="D25" s="1285"/>
      <c r="E25" s="1285"/>
      <c r="F25" s="1285"/>
      <c r="G25" s="904"/>
      <c r="H25" s="904"/>
      <c r="I25" s="1285"/>
      <c r="J25" s="1285"/>
      <c r="K25" s="912"/>
      <c r="L25" s="567"/>
      <c r="M25" s="613"/>
      <c r="N25" s="553"/>
      <c r="O25" s="530"/>
      <c r="P25" s="530"/>
      <c r="Q25" s="551" t="str">
        <f>R24 &amp; "-" &amp; T24</f>
        <v>-</v>
      </c>
      <c r="R25" s="1292"/>
      <c r="S25" s="1293"/>
      <c r="T25" s="1292"/>
      <c r="U25" s="1293"/>
      <c r="V25" s="545"/>
      <c r="W25" s="1304"/>
    </row>
    <row r="26" spans="1:35" s="443" customFormat="1" ht="15" customHeight="1">
      <c r="A26" s="1285"/>
      <c r="B26" s="1285"/>
      <c r="C26" s="1285"/>
      <c r="D26" s="1285"/>
      <c r="E26" s="1285"/>
      <c r="F26" s="1285"/>
      <c r="G26" s="906"/>
      <c r="H26" s="904"/>
      <c r="I26" s="1285"/>
      <c r="J26" s="1285"/>
      <c r="K26" s="911"/>
      <c r="L26" s="506"/>
      <c r="M26" s="524" t="s">
        <v>24</v>
      </c>
      <c r="N26" s="519"/>
      <c r="O26" s="513"/>
      <c r="P26" s="513"/>
      <c r="Q26" s="513"/>
      <c r="R26" s="540"/>
      <c r="S26" s="532"/>
      <c r="T26" s="531"/>
      <c r="U26" s="519"/>
      <c r="V26" s="528"/>
      <c r="W26" s="1305"/>
      <c r="X26" s="469"/>
      <c r="Y26" s="469"/>
      <c r="Z26" s="469"/>
      <c r="AA26" s="469"/>
      <c r="AB26" s="469"/>
      <c r="AC26" s="469"/>
      <c r="AD26" s="469"/>
      <c r="AE26" s="469"/>
      <c r="AF26" s="469"/>
      <c r="AG26" s="469"/>
      <c r="AH26" s="469"/>
    </row>
    <row r="27" spans="1:35" s="443" customFormat="1" ht="15" customHeight="1">
      <c r="A27" s="1285"/>
      <c r="B27" s="1285"/>
      <c r="C27" s="1285"/>
      <c r="D27" s="1285"/>
      <c r="E27" s="1285"/>
      <c r="F27" s="906"/>
      <c r="G27" s="906"/>
      <c r="H27" s="904"/>
      <c r="I27" s="1285"/>
      <c r="J27" s="906"/>
      <c r="K27" s="911"/>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5" s="443" customFormat="1" ht="15" hidden="1" customHeight="1">
      <c r="A28" s="1285"/>
      <c r="B28" s="1285"/>
      <c r="C28" s="1285"/>
      <c r="D28" s="1285"/>
      <c r="E28" s="910"/>
      <c r="F28" s="906"/>
      <c r="G28" s="906"/>
      <c r="H28" s="906"/>
      <c r="I28" s="902"/>
      <c r="J28" s="899"/>
      <c r="K28" s="909"/>
      <c r="L28" s="506"/>
      <c r="M28" s="519"/>
      <c r="N28" s="519"/>
      <c r="O28" s="519"/>
      <c r="P28" s="519"/>
      <c r="Q28" s="519"/>
      <c r="R28" s="519"/>
      <c r="S28" s="519"/>
      <c r="T28" s="519"/>
      <c r="U28" s="519"/>
      <c r="V28" s="532"/>
      <c r="W28" s="528"/>
      <c r="X28" s="469"/>
      <c r="Y28" s="469"/>
      <c r="Z28" s="469"/>
      <c r="AA28" s="469"/>
      <c r="AB28" s="469"/>
      <c r="AC28" s="469"/>
      <c r="AD28" s="469"/>
      <c r="AE28" s="469"/>
      <c r="AF28" s="469"/>
      <c r="AG28" s="469"/>
      <c r="AH28" s="469"/>
      <c r="AI28" s="469"/>
    </row>
    <row r="29" spans="1:35" s="443" customFormat="1" ht="15" customHeight="1">
      <c r="A29" s="1285"/>
      <c r="B29" s="1285"/>
      <c r="C29" s="1285"/>
      <c r="D29" s="910"/>
      <c r="E29" s="910"/>
      <c r="F29" s="906"/>
      <c r="G29" s="906"/>
      <c r="H29" s="906"/>
      <c r="I29" s="902"/>
      <c r="J29" s="899"/>
      <c r="K29" s="909"/>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5" s="443" customFormat="1" ht="15" customHeight="1">
      <c r="A30" s="1285"/>
      <c r="B30" s="1285"/>
      <c r="C30" s="910"/>
      <c r="D30" s="910"/>
      <c r="E30" s="910"/>
      <c r="F30" s="910"/>
      <c r="G30" s="915"/>
      <c r="H30" s="902"/>
      <c r="I30" s="913"/>
      <c r="J30" s="899"/>
      <c r="K30" s="914"/>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5" s="443" customFormat="1" ht="15" customHeight="1">
      <c r="A31" s="1285"/>
      <c r="B31" s="910"/>
      <c r="C31" s="910"/>
      <c r="D31" s="910"/>
      <c r="E31" s="910"/>
      <c r="F31" s="910"/>
      <c r="G31" s="915"/>
      <c r="H31" s="902"/>
      <c r="I31" s="902"/>
      <c r="J31" s="899"/>
      <c r="K31" s="909"/>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5" s="443" customFormat="1" ht="15" customHeight="1">
      <c r="A32" s="898"/>
      <c r="B32" s="898"/>
      <c r="C32" s="898"/>
      <c r="D32" s="898"/>
      <c r="E32" s="898"/>
      <c r="F32" s="898"/>
      <c r="G32" s="898"/>
      <c r="H32" s="898"/>
      <c r="I32" s="898"/>
      <c r="J32" s="898"/>
      <c r="K32" s="898"/>
      <c r="L32" s="506"/>
      <c r="M32" s="533" t="s">
        <v>308</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3"/>
      <c r="M33" s="453"/>
      <c r="N33" s="453"/>
      <c r="O33" s="453"/>
      <c r="P33" s="453"/>
      <c r="Q33" s="453"/>
      <c r="R33" s="453"/>
      <c r="S33" s="453"/>
      <c r="T33" s="453"/>
      <c r="U33" s="453"/>
    </row>
    <row r="34" spans="12:23" ht="141.75" customHeight="1">
      <c r="L34" s="1">
        <v>1</v>
      </c>
      <c r="M34" s="1278" t="s">
        <v>737</v>
      </c>
      <c r="N34" s="1278"/>
      <c r="O34" s="1278"/>
      <c r="P34" s="1278"/>
      <c r="Q34" s="1278"/>
      <c r="R34" s="1278"/>
      <c r="S34" s="1278"/>
      <c r="T34" s="1278"/>
      <c r="U34" s="1278"/>
      <c r="V34" s="1278"/>
      <c r="W34" s="1278"/>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67</v>
      </c>
    </row>
    <row r="2" spans="1:20" ht="22.5">
      <c r="F2" s="1279" t="s">
        <v>471</v>
      </c>
      <c r="G2" s="1280"/>
      <c r="H2" s="1281"/>
      <c r="I2" s="405"/>
    </row>
    <row r="3" spans="1:20" ht="3" customHeight="1"/>
    <row r="4" spans="1:20" s="182" customFormat="1" ht="11.25">
      <c r="A4" s="205"/>
      <c r="B4" s="205"/>
      <c r="C4" s="205"/>
      <c r="D4" s="205"/>
      <c r="F4" s="1229" t="s">
        <v>445</v>
      </c>
      <c r="G4" s="1229"/>
      <c r="H4" s="1229"/>
      <c r="I4" s="1282" t="s">
        <v>446</v>
      </c>
      <c r="J4" s="205"/>
      <c r="K4" s="205"/>
      <c r="L4" s="205"/>
      <c r="M4" s="205"/>
      <c r="N4" s="205"/>
      <c r="O4" s="205"/>
      <c r="P4" s="205"/>
      <c r="Q4" s="205"/>
      <c r="R4" s="205"/>
      <c r="S4" s="205"/>
      <c r="T4" s="205"/>
    </row>
    <row r="5" spans="1:20" s="182" customFormat="1" ht="11.25" customHeight="1">
      <c r="A5" s="205"/>
      <c r="B5" s="205"/>
      <c r="C5" s="205"/>
      <c r="D5" s="205"/>
      <c r="F5" s="298" t="s">
        <v>91</v>
      </c>
      <c r="G5" s="312" t="s">
        <v>448</v>
      </c>
      <c r="H5" s="297" t="s">
        <v>439</v>
      </c>
      <c r="I5" s="1282"/>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1">
        <v>1</v>
      </c>
      <c r="G7" s="387" t="s">
        <v>472</v>
      </c>
      <c r="H7" s="296" t="str">
        <f>IF(dateCh="","",dateCh)</f>
        <v>30.04.2019</v>
      </c>
      <c r="I7" s="188" t="s">
        <v>473</v>
      </c>
      <c r="J7" s="310"/>
      <c r="K7" s="205"/>
      <c r="L7" s="205"/>
      <c r="M7" s="205"/>
      <c r="N7" s="205"/>
      <c r="O7" s="205"/>
      <c r="P7" s="205"/>
      <c r="Q7" s="205"/>
      <c r="R7" s="205"/>
      <c r="S7" s="205"/>
      <c r="T7" s="205"/>
    </row>
    <row r="8" spans="1:20" s="182" customFormat="1" ht="45">
      <c r="A8" s="1283">
        <v>1</v>
      </c>
      <c r="B8" s="205"/>
      <c r="C8" s="205"/>
      <c r="D8" s="205"/>
      <c r="F8" s="311" t="str">
        <f>"2." &amp;mergeValue(A8)</f>
        <v>2.1</v>
      </c>
      <c r="G8" s="387" t="s">
        <v>474</v>
      </c>
      <c r="H8" s="296"/>
      <c r="I8" s="188" t="s">
        <v>569</v>
      </c>
      <c r="J8" s="310"/>
      <c r="K8" s="205"/>
      <c r="L8" s="205"/>
      <c r="M8" s="205"/>
      <c r="N8" s="205"/>
      <c r="O8" s="205"/>
      <c r="P8" s="205"/>
      <c r="Q8" s="205"/>
      <c r="R8" s="205"/>
      <c r="S8" s="205"/>
      <c r="T8" s="205"/>
    </row>
    <row r="9" spans="1:20" s="182" customFormat="1" ht="22.5">
      <c r="A9" s="1283"/>
      <c r="B9" s="205"/>
      <c r="C9" s="205"/>
      <c r="D9" s="205"/>
      <c r="F9" s="311" t="str">
        <f>"3." &amp;mergeValue(A9)</f>
        <v>3.1</v>
      </c>
      <c r="G9" s="387" t="s">
        <v>475</v>
      </c>
      <c r="H9" s="296"/>
      <c r="I9" s="188" t="s">
        <v>567</v>
      </c>
      <c r="J9" s="310"/>
      <c r="K9" s="205"/>
      <c r="L9" s="205"/>
      <c r="M9" s="205"/>
      <c r="N9" s="205"/>
      <c r="O9" s="205"/>
      <c r="P9" s="205"/>
      <c r="Q9" s="205"/>
      <c r="R9" s="205"/>
      <c r="S9" s="205"/>
      <c r="T9" s="205"/>
    </row>
    <row r="10" spans="1:20" s="182" customFormat="1" ht="22.5">
      <c r="A10" s="1283"/>
      <c r="B10" s="205"/>
      <c r="C10" s="205"/>
      <c r="D10" s="205"/>
      <c r="F10" s="311" t="str">
        <f>"4."&amp;mergeValue(A10)</f>
        <v>4.1</v>
      </c>
      <c r="G10" s="387" t="s">
        <v>476</v>
      </c>
      <c r="H10" s="297" t="s">
        <v>449</v>
      </c>
      <c r="I10" s="188"/>
      <c r="J10" s="310"/>
      <c r="K10" s="205"/>
      <c r="L10" s="205"/>
      <c r="M10" s="205"/>
      <c r="N10" s="205"/>
      <c r="O10" s="205"/>
      <c r="P10" s="205"/>
      <c r="Q10" s="205"/>
      <c r="R10" s="205"/>
      <c r="S10" s="205"/>
      <c r="T10" s="205"/>
    </row>
    <row r="11" spans="1:20" s="182" customFormat="1" ht="18.75">
      <c r="A11" s="1283"/>
      <c r="B11" s="1283">
        <v>1</v>
      </c>
      <c r="C11" s="319"/>
      <c r="D11" s="319"/>
      <c r="F11" s="311" t="str">
        <f>"4."&amp;mergeValue(A11) &amp;"."&amp;mergeValue(B11)</f>
        <v>4.1.1</v>
      </c>
      <c r="G11" s="303" t="s">
        <v>571</v>
      </c>
      <c r="H11" s="296" t="str">
        <f>IF(region_name="","",region_name)</f>
        <v>Ханты-Мансийский автономный округ</v>
      </c>
      <c r="I11" s="188" t="s">
        <v>479</v>
      </c>
      <c r="J11" s="310"/>
      <c r="K11" s="205"/>
      <c r="L11" s="205"/>
      <c r="M11" s="205"/>
      <c r="N11" s="205"/>
      <c r="O11" s="205"/>
      <c r="P11" s="205"/>
      <c r="Q11" s="205"/>
      <c r="R11" s="205"/>
      <c r="S11" s="205"/>
      <c r="T11" s="205"/>
    </row>
    <row r="12" spans="1:20" s="182" customFormat="1" ht="22.5">
      <c r="A12" s="1283"/>
      <c r="B12" s="1283"/>
      <c r="C12" s="1283">
        <v>1</v>
      </c>
      <c r="D12" s="319"/>
      <c r="F12" s="311" t="str">
        <f>"4."&amp;mergeValue(A12) &amp;"."&amp;mergeValue(B12)&amp;"."&amp;mergeValue(C12)</f>
        <v>4.1.1.1</v>
      </c>
      <c r="G12" s="316" t="s">
        <v>477</v>
      </c>
      <c r="H12" s="296"/>
      <c r="I12" s="188" t="s">
        <v>480</v>
      </c>
      <c r="J12" s="310"/>
      <c r="K12" s="205"/>
      <c r="L12" s="205"/>
      <c r="M12" s="205"/>
      <c r="N12" s="205"/>
      <c r="O12" s="205"/>
      <c r="P12" s="205"/>
      <c r="Q12" s="205"/>
      <c r="R12" s="205"/>
      <c r="S12" s="205"/>
      <c r="T12" s="205"/>
    </row>
    <row r="13" spans="1:20" s="182" customFormat="1" ht="39" customHeight="1">
      <c r="A13" s="1283"/>
      <c r="B13" s="1283"/>
      <c r="C13" s="1283"/>
      <c r="D13" s="319">
        <v>1</v>
      </c>
      <c r="F13" s="311" t="str">
        <f>"4."&amp;mergeValue(A13) &amp;"."&amp;mergeValue(B13)&amp;"."&amp;mergeValue(C13)&amp;"."&amp;mergeValue(D13)</f>
        <v>4.1.1.1.1</v>
      </c>
      <c r="G13" s="390" t="s">
        <v>478</v>
      </c>
      <c r="H13" s="296"/>
      <c r="I13" s="1284" t="s">
        <v>570</v>
      </c>
      <c r="J13" s="310"/>
      <c r="K13" s="205"/>
      <c r="L13" s="205"/>
      <c r="M13" s="205"/>
      <c r="N13" s="205"/>
      <c r="O13" s="205"/>
      <c r="P13" s="205"/>
      <c r="Q13" s="205"/>
      <c r="R13" s="205"/>
      <c r="S13" s="205"/>
      <c r="T13" s="205"/>
    </row>
    <row r="14" spans="1:20" s="182" customFormat="1" ht="18.75">
      <c r="A14" s="1283"/>
      <c r="B14" s="1283"/>
      <c r="C14" s="1283"/>
      <c r="D14" s="319"/>
      <c r="F14" s="313"/>
      <c r="G14" s="143" t="s">
        <v>4</v>
      </c>
      <c r="H14" s="318"/>
      <c r="I14" s="1284"/>
      <c r="J14" s="310"/>
      <c r="K14" s="205"/>
      <c r="L14" s="205"/>
      <c r="M14" s="205"/>
      <c r="N14" s="205"/>
      <c r="O14" s="205"/>
      <c r="P14" s="205"/>
      <c r="Q14" s="205"/>
      <c r="R14" s="205"/>
      <c r="S14" s="205"/>
      <c r="T14" s="205"/>
    </row>
    <row r="15" spans="1:20" s="182" customFormat="1" ht="18.75">
      <c r="A15" s="1283"/>
      <c r="B15" s="1283"/>
      <c r="C15" s="319"/>
      <c r="D15" s="319"/>
      <c r="F15" s="391"/>
      <c r="G15" s="187" t="s">
        <v>401</v>
      </c>
      <c r="H15" s="392"/>
      <c r="I15" s="393"/>
      <c r="J15" s="310"/>
      <c r="K15" s="205"/>
      <c r="L15" s="205"/>
      <c r="M15" s="205"/>
      <c r="N15" s="205"/>
      <c r="O15" s="205"/>
      <c r="P15" s="205"/>
      <c r="Q15" s="205"/>
      <c r="R15" s="205"/>
      <c r="S15" s="205"/>
      <c r="T15" s="205"/>
    </row>
    <row r="16" spans="1:20" s="182" customFormat="1" ht="18.75">
      <c r="A16" s="1283"/>
      <c r="B16" s="205"/>
      <c r="C16" s="205"/>
      <c r="D16" s="205"/>
      <c r="F16" s="313"/>
      <c r="G16" s="148" t="s">
        <v>484</v>
      </c>
      <c r="H16" s="314"/>
      <c r="I16" s="315"/>
      <c r="J16" s="310"/>
      <c r="K16" s="205"/>
      <c r="L16" s="205"/>
      <c r="M16" s="205"/>
      <c r="N16" s="205"/>
      <c r="O16" s="205"/>
      <c r="P16" s="205"/>
      <c r="Q16" s="205"/>
      <c r="R16" s="205"/>
      <c r="S16" s="205"/>
      <c r="T16" s="205"/>
    </row>
    <row r="17" spans="1:20" s="182" customFormat="1" ht="18.75">
      <c r="A17" s="205"/>
      <c r="B17" s="205"/>
      <c r="C17" s="205"/>
      <c r="D17" s="205"/>
      <c r="F17" s="313"/>
      <c r="G17" s="158" t="s">
        <v>483</v>
      </c>
      <c r="H17" s="314"/>
      <c r="I17" s="315"/>
      <c r="J17" s="310"/>
      <c r="K17" s="205"/>
      <c r="L17" s="205"/>
      <c r="M17" s="205"/>
      <c r="N17" s="205"/>
      <c r="O17" s="205"/>
      <c r="P17" s="205"/>
      <c r="Q17" s="205"/>
      <c r="R17" s="205"/>
      <c r="S17" s="205"/>
      <c r="T17" s="205"/>
    </row>
    <row r="18" spans="1:20" s="305" customFormat="1" ht="3" customHeight="1">
      <c r="A18" s="306"/>
      <c r="B18" s="306"/>
      <c r="C18" s="306"/>
      <c r="D18" s="306"/>
      <c r="F18" s="320"/>
      <c r="G18" s="321"/>
      <c r="H18" s="322"/>
      <c r="I18" s="323"/>
      <c r="J18" s="306"/>
      <c r="K18" s="306"/>
      <c r="L18" s="306"/>
      <c r="M18" s="306"/>
      <c r="N18" s="306"/>
      <c r="O18" s="306"/>
      <c r="P18" s="306"/>
      <c r="Q18" s="306"/>
      <c r="R18" s="306"/>
      <c r="S18" s="306"/>
      <c r="T18" s="306"/>
    </row>
    <row r="19" spans="1:20" s="305" customFormat="1" ht="15" customHeight="1">
      <c r="A19" s="306"/>
      <c r="B19" s="306"/>
      <c r="C19" s="306"/>
      <c r="D19" s="306"/>
      <c r="F19" s="304"/>
      <c r="G19" s="1278" t="s">
        <v>572</v>
      </c>
      <c r="H19" s="1278"/>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8" hidden="1" customWidth="1"/>
    <col min="7" max="8" width="11.140625" style="474" hidden="1" customWidth="1"/>
    <col min="9" max="9" width="3.7109375" style="451" customWidth="1"/>
    <col min="10" max="11" width="3.7109375" style="450" customWidth="1"/>
    <col min="12" max="12" width="12.7109375" style="444" customWidth="1"/>
    <col min="13" max="13" width="44.7109375" style="444" customWidth="1"/>
    <col min="14" max="14" width="1.7109375" style="444" hidden="1" customWidth="1"/>
    <col min="15" max="21" width="23.7109375" style="444" hidden="1" customWidth="1"/>
    <col min="22" max="22" width="1.7109375" style="444" hidden="1" customWidth="1"/>
    <col min="23" max="23" width="11.7109375" style="444" customWidth="1"/>
    <col min="24" max="24" width="3.7109375" style="444" customWidth="1"/>
    <col min="25" max="25" width="11.7109375" style="444" customWidth="1"/>
    <col min="26" max="26" width="8.5703125" style="444" hidden="1" customWidth="1"/>
    <col min="27" max="27" width="4.7109375" style="444" customWidth="1"/>
    <col min="28" max="28" width="115.7109375" style="444" customWidth="1"/>
    <col min="29" max="33" width="10.5703125" style="468"/>
    <col min="34" max="249" width="10.5703125" style="444"/>
    <col min="250" max="257" width="0" style="444" hidden="1" customWidth="1"/>
    <col min="258" max="260" width="3.7109375" style="444" customWidth="1"/>
    <col min="261" max="261" width="12.7109375" style="444" customWidth="1"/>
    <col min="262" max="262" width="47.42578125" style="444" customWidth="1"/>
    <col min="263" max="271" width="0" style="444" hidden="1" customWidth="1"/>
    <col min="272" max="272" width="11.7109375" style="444" customWidth="1"/>
    <col min="273" max="273" width="6.42578125" style="444" bestFit="1" customWidth="1"/>
    <col min="274" max="274" width="11.7109375" style="444" customWidth="1"/>
    <col min="275" max="275" width="0" style="444" hidden="1" customWidth="1"/>
    <col min="276" max="276" width="3.7109375" style="444" customWidth="1"/>
    <col min="277" max="277" width="11.140625" style="444" bestFit="1" customWidth="1"/>
    <col min="278" max="505" width="10.5703125" style="444"/>
    <col min="506" max="513" width="0" style="444" hidden="1" customWidth="1"/>
    <col min="514" max="516" width="3.7109375" style="444" customWidth="1"/>
    <col min="517" max="517" width="12.7109375" style="444" customWidth="1"/>
    <col min="518" max="518" width="47.42578125" style="444" customWidth="1"/>
    <col min="519" max="527" width="0" style="444" hidden="1" customWidth="1"/>
    <col min="528" max="528" width="11.7109375" style="444" customWidth="1"/>
    <col min="529" max="529" width="6.42578125" style="444" bestFit="1" customWidth="1"/>
    <col min="530" max="530" width="11.7109375" style="444" customWidth="1"/>
    <col min="531" max="531" width="0" style="444" hidden="1" customWidth="1"/>
    <col min="532" max="532" width="3.7109375" style="444" customWidth="1"/>
    <col min="533" max="533" width="11.140625" style="444" bestFit="1" customWidth="1"/>
    <col min="534" max="761" width="10.5703125" style="444"/>
    <col min="762" max="769" width="0" style="444" hidden="1" customWidth="1"/>
    <col min="770" max="772" width="3.7109375" style="444" customWidth="1"/>
    <col min="773" max="773" width="12.7109375" style="444" customWidth="1"/>
    <col min="774" max="774" width="47.42578125" style="444" customWidth="1"/>
    <col min="775" max="783" width="0" style="444" hidden="1" customWidth="1"/>
    <col min="784" max="784" width="11.7109375" style="444" customWidth="1"/>
    <col min="785" max="785" width="6.42578125" style="444" bestFit="1" customWidth="1"/>
    <col min="786" max="786" width="11.7109375" style="444" customWidth="1"/>
    <col min="787" max="787" width="0" style="444" hidden="1" customWidth="1"/>
    <col min="788" max="788" width="3.7109375" style="444" customWidth="1"/>
    <col min="789" max="789" width="11.140625" style="444" bestFit="1" customWidth="1"/>
    <col min="790" max="1017" width="10.5703125" style="444"/>
    <col min="1018" max="1025" width="0" style="444" hidden="1" customWidth="1"/>
    <col min="1026" max="1028" width="3.7109375" style="444" customWidth="1"/>
    <col min="1029" max="1029" width="12.7109375" style="444" customWidth="1"/>
    <col min="1030" max="1030" width="47.42578125" style="444" customWidth="1"/>
    <col min="1031" max="1039" width="0" style="444" hidden="1" customWidth="1"/>
    <col min="1040" max="1040" width="11.7109375" style="444" customWidth="1"/>
    <col min="1041" max="1041" width="6.42578125" style="444" bestFit="1" customWidth="1"/>
    <col min="1042" max="1042" width="11.7109375" style="444" customWidth="1"/>
    <col min="1043" max="1043" width="0" style="444" hidden="1" customWidth="1"/>
    <col min="1044" max="1044" width="3.7109375" style="444" customWidth="1"/>
    <col min="1045" max="1045" width="11.140625" style="444" bestFit="1" customWidth="1"/>
    <col min="1046" max="1273" width="10.5703125" style="444"/>
    <col min="1274" max="1281" width="0" style="444" hidden="1" customWidth="1"/>
    <col min="1282" max="1284" width="3.7109375" style="444" customWidth="1"/>
    <col min="1285" max="1285" width="12.7109375" style="444" customWidth="1"/>
    <col min="1286" max="1286" width="47.42578125" style="444" customWidth="1"/>
    <col min="1287" max="1295" width="0" style="444" hidden="1" customWidth="1"/>
    <col min="1296" max="1296" width="11.7109375" style="444" customWidth="1"/>
    <col min="1297" max="1297" width="6.42578125" style="444" bestFit="1" customWidth="1"/>
    <col min="1298" max="1298" width="11.7109375" style="444" customWidth="1"/>
    <col min="1299" max="1299" width="0" style="444" hidden="1" customWidth="1"/>
    <col min="1300" max="1300" width="3.7109375" style="444" customWidth="1"/>
    <col min="1301" max="1301" width="11.140625" style="444" bestFit="1" customWidth="1"/>
    <col min="1302" max="1529" width="10.5703125" style="444"/>
    <col min="1530" max="1537" width="0" style="444" hidden="1" customWidth="1"/>
    <col min="1538" max="1540" width="3.7109375" style="444" customWidth="1"/>
    <col min="1541" max="1541" width="12.7109375" style="444" customWidth="1"/>
    <col min="1542" max="1542" width="47.42578125" style="444" customWidth="1"/>
    <col min="1543" max="1551" width="0" style="444" hidden="1" customWidth="1"/>
    <col min="1552" max="1552" width="11.7109375" style="444" customWidth="1"/>
    <col min="1553" max="1553" width="6.42578125" style="444" bestFit="1" customWidth="1"/>
    <col min="1554" max="1554" width="11.7109375" style="444" customWidth="1"/>
    <col min="1555" max="1555" width="0" style="444" hidden="1" customWidth="1"/>
    <col min="1556" max="1556" width="3.7109375" style="444" customWidth="1"/>
    <col min="1557" max="1557" width="11.140625" style="444" bestFit="1" customWidth="1"/>
    <col min="1558" max="1785" width="10.5703125" style="444"/>
    <col min="1786" max="1793" width="0" style="444" hidden="1" customWidth="1"/>
    <col min="1794" max="1796" width="3.7109375" style="444" customWidth="1"/>
    <col min="1797" max="1797" width="12.7109375" style="444" customWidth="1"/>
    <col min="1798" max="1798" width="47.42578125" style="444" customWidth="1"/>
    <col min="1799" max="1807" width="0" style="444" hidden="1" customWidth="1"/>
    <col min="1808" max="1808" width="11.7109375" style="444" customWidth="1"/>
    <col min="1809" max="1809" width="6.42578125" style="444" bestFit="1" customWidth="1"/>
    <col min="1810" max="1810" width="11.7109375" style="444" customWidth="1"/>
    <col min="1811" max="1811" width="0" style="444" hidden="1" customWidth="1"/>
    <col min="1812" max="1812" width="3.7109375" style="444" customWidth="1"/>
    <col min="1813" max="1813" width="11.140625" style="444" bestFit="1" customWidth="1"/>
    <col min="1814" max="2041" width="10.5703125" style="444"/>
    <col min="2042" max="2049" width="0" style="444" hidden="1" customWidth="1"/>
    <col min="2050" max="2052" width="3.7109375" style="444" customWidth="1"/>
    <col min="2053" max="2053" width="12.7109375" style="444" customWidth="1"/>
    <col min="2054" max="2054" width="47.42578125" style="444" customWidth="1"/>
    <col min="2055" max="2063" width="0" style="444" hidden="1" customWidth="1"/>
    <col min="2064" max="2064" width="11.7109375" style="444" customWidth="1"/>
    <col min="2065" max="2065" width="6.42578125" style="444" bestFit="1" customWidth="1"/>
    <col min="2066" max="2066" width="11.7109375" style="444" customWidth="1"/>
    <col min="2067" max="2067" width="0" style="444" hidden="1" customWidth="1"/>
    <col min="2068" max="2068" width="3.7109375" style="444" customWidth="1"/>
    <col min="2069" max="2069" width="11.140625" style="444" bestFit="1" customWidth="1"/>
    <col min="2070" max="2297" width="10.5703125" style="444"/>
    <col min="2298" max="2305" width="0" style="444" hidden="1" customWidth="1"/>
    <col min="2306" max="2308" width="3.7109375" style="444" customWidth="1"/>
    <col min="2309" max="2309" width="12.7109375" style="444" customWidth="1"/>
    <col min="2310" max="2310" width="47.42578125" style="444" customWidth="1"/>
    <col min="2311" max="2319" width="0" style="444" hidden="1" customWidth="1"/>
    <col min="2320" max="2320" width="11.7109375" style="444" customWidth="1"/>
    <col min="2321" max="2321" width="6.42578125" style="444" bestFit="1" customWidth="1"/>
    <col min="2322" max="2322" width="11.7109375" style="444" customWidth="1"/>
    <col min="2323" max="2323" width="0" style="444" hidden="1" customWidth="1"/>
    <col min="2324" max="2324" width="3.7109375" style="444" customWidth="1"/>
    <col min="2325" max="2325" width="11.140625" style="444" bestFit="1" customWidth="1"/>
    <col min="2326" max="2553" width="10.5703125" style="444"/>
    <col min="2554" max="2561" width="0" style="444" hidden="1" customWidth="1"/>
    <col min="2562" max="2564" width="3.7109375" style="444" customWidth="1"/>
    <col min="2565" max="2565" width="12.7109375" style="444" customWidth="1"/>
    <col min="2566" max="2566" width="47.42578125" style="444" customWidth="1"/>
    <col min="2567" max="2575" width="0" style="444" hidden="1" customWidth="1"/>
    <col min="2576" max="2576" width="11.7109375" style="444" customWidth="1"/>
    <col min="2577" max="2577" width="6.42578125" style="444" bestFit="1" customWidth="1"/>
    <col min="2578" max="2578" width="11.7109375" style="444" customWidth="1"/>
    <col min="2579" max="2579" width="0" style="444" hidden="1" customWidth="1"/>
    <col min="2580" max="2580" width="3.7109375" style="444" customWidth="1"/>
    <col min="2581" max="2581" width="11.140625" style="444" bestFit="1" customWidth="1"/>
    <col min="2582" max="2809" width="10.5703125" style="444"/>
    <col min="2810" max="2817" width="0" style="444" hidden="1" customWidth="1"/>
    <col min="2818" max="2820" width="3.7109375" style="444" customWidth="1"/>
    <col min="2821" max="2821" width="12.7109375" style="444" customWidth="1"/>
    <col min="2822" max="2822" width="47.42578125" style="444" customWidth="1"/>
    <col min="2823" max="2831" width="0" style="444" hidden="1" customWidth="1"/>
    <col min="2832" max="2832" width="11.7109375" style="444" customWidth="1"/>
    <col min="2833" max="2833" width="6.42578125" style="444" bestFit="1" customWidth="1"/>
    <col min="2834" max="2834" width="11.7109375" style="444" customWidth="1"/>
    <col min="2835" max="2835" width="0" style="444" hidden="1" customWidth="1"/>
    <col min="2836" max="2836" width="3.7109375" style="444" customWidth="1"/>
    <col min="2837" max="2837" width="11.140625" style="444" bestFit="1" customWidth="1"/>
    <col min="2838" max="3065" width="10.5703125" style="444"/>
    <col min="3066" max="3073" width="0" style="444" hidden="1" customWidth="1"/>
    <col min="3074" max="3076" width="3.7109375" style="444" customWidth="1"/>
    <col min="3077" max="3077" width="12.7109375" style="444" customWidth="1"/>
    <col min="3078" max="3078" width="47.42578125" style="444" customWidth="1"/>
    <col min="3079" max="3087" width="0" style="444" hidden="1" customWidth="1"/>
    <col min="3088" max="3088" width="11.7109375" style="444" customWidth="1"/>
    <col min="3089" max="3089" width="6.42578125" style="444" bestFit="1" customWidth="1"/>
    <col min="3090" max="3090" width="11.7109375" style="444" customWidth="1"/>
    <col min="3091" max="3091" width="0" style="444" hidden="1" customWidth="1"/>
    <col min="3092" max="3092" width="3.7109375" style="444" customWidth="1"/>
    <col min="3093" max="3093" width="11.140625" style="444" bestFit="1" customWidth="1"/>
    <col min="3094" max="3321" width="10.5703125" style="444"/>
    <col min="3322" max="3329" width="0" style="444" hidden="1" customWidth="1"/>
    <col min="3330" max="3332" width="3.7109375" style="444" customWidth="1"/>
    <col min="3333" max="3333" width="12.7109375" style="444" customWidth="1"/>
    <col min="3334" max="3334" width="47.42578125" style="444" customWidth="1"/>
    <col min="3335" max="3343" width="0" style="444" hidden="1" customWidth="1"/>
    <col min="3344" max="3344" width="11.7109375" style="444" customWidth="1"/>
    <col min="3345" max="3345" width="6.42578125" style="444" bestFit="1" customWidth="1"/>
    <col min="3346" max="3346" width="11.7109375" style="444" customWidth="1"/>
    <col min="3347" max="3347" width="0" style="444" hidden="1" customWidth="1"/>
    <col min="3348" max="3348" width="3.7109375" style="444" customWidth="1"/>
    <col min="3349" max="3349" width="11.140625" style="444" bestFit="1" customWidth="1"/>
    <col min="3350" max="3577" width="10.5703125" style="444"/>
    <col min="3578" max="3585" width="0" style="444" hidden="1" customWidth="1"/>
    <col min="3586" max="3588" width="3.7109375" style="444" customWidth="1"/>
    <col min="3589" max="3589" width="12.7109375" style="444" customWidth="1"/>
    <col min="3590" max="3590" width="47.42578125" style="444" customWidth="1"/>
    <col min="3591" max="3599" width="0" style="444" hidden="1" customWidth="1"/>
    <col min="3600" max="3600" width="11.7109375" style="444" customWidth="1"/>
    <col min="3601" max="3601" width="6.42578125" style="444" bestFit="1" customWidth="1"/>
    <col min="3602" max="3602" width="11.7109375" style="444" customWidth="1"/>
    <col min="3603" max="3603" width="0" style="444" hidden="1" customWidth="1"/>
    <col min="3604" max="3604" width="3.7109375" style="444" customWidth="1"/>
    <col min="3605" max="3605" width="11.140625" style="444" bestFit="1" customWidth="1"/>
    <col min="3606" max="3833" width="10.5703125" style="444"/>
    <col min="3834" max="3841" width="0" style="444" hidden="1" customWidth="1"/>
    <col min="3842" max="3844" width="3.7109375" style="444" customWidth="1"/>
    <col min="3845" max="3845" width="12.7109375" style="444" customWidth="1"/>
    <col min="3846" max="3846" width="47.42578125" style="444" customWidth="1"/>
    <col min="3847" max="3855" width="0" style="444" hidden="1" customWidth="1"/>
    <col min="3856" max="3856" width="11.7109375" style="444" customWidth="1"/>
    <col min="3857" max="3857" width="6.42578125" style="444" bestFit="1" customWidth="1"/>
    <col min="3858" max="3858" width="11.7109375" style="444" customWidth="1"/>
    <col min="3859" max="3859" width="0" style="444" hidden="1" customWidth="1"/>
    <col min="3860" max="3860" width="3.7109375" style="444" customWidth="1"/>
    <col min="3861" max="3861" width="11.140625" style="444" bestFit="1" customWidth="1"/>
    <col min="3862" max="4089" width="10.5703125" style="444"/>
    <col min="4090" max="4097" width="0" style="444" hidden="1" customWidth="1"/>
    <col min="4098" max="4100" width="3.7109375" style="444" customWidth="1"/>
    <col min="4101" max="4101" width="12.7109375" style="444" customWidth="1"/>
    <col min="4102" max="4102" width="47.42578125" style="444" customWidth="1"/>
    <col min="4103" max="4111" width="0" style="444" hidden="1" customWidth="1"/>
    <col min="4112" max="4112" width="11.7109375" style="444" customWidth="1"/>
    <col min="4113" max="4113" width="6.42578125" style="444" bestFit="1" customWidth="1"/>
    <col min="4114" max="4114" width="11.7109375" style="444" customWidth="1"/>
    <col min="4115" max="4115" width="0" style="444" hidden="1" customWidth="1"/>
    <col min="4116" max="4116" width="3.7109375" style="444" customWidth="1"/>
    <col min="4117" max="4117" width="11.140625" style="444" bestFit="1" customWidth="1"/>
    <col min="4118" max="4345" width="10.5703125" style="444"/>
    <col min="4346" max="4353" width="0" style="444" hidden="1" customWidth="1"/>
    <col min="4354" max="4356" width="3.7109375" style="444" customWidth="1"/>
    <col min="4357" max="4357" width="12.7109375" style="444" customWidth="1"/>
    <col min="4358" max="4358" width="47.42578125" style="444" customWidth="1"/>
    <col min="4359" max="4367" width="0" style="444" hidden="1" customWidth="1"/>
    <col min="4368" max="4368" width="11.7109375" style="444" customWidth="1"/>
    <col min="4369" max="4369" width="6.42578125" style="444" bestFit="1" customWidth="1"/>
    <col min="4370" max="4370" width="11.7109375" style="444" customWidth="1"/>
    <col min="4371" max="4371" width="0" style="444" hidden="1" customWidth="1"/>
    <col min="4372" max="4372" width="3.7109375" style="444" customWidth="1"/>
    <col min="4373" max="4373" width="11.140625" style="444" bestFit="1" customWidth="1"/>
    <col min="4374" max="4601" width="10.5703125" style="444"/>
    <col min="4602" max="4609" width="0" style="444" hidden="1" customWidth="1"/>
    <col min="4610" max="4612" width="3.7109375" style="444" customWidth="1"/>
    <col min="4613" max="4613" width="12.7109375" style="444" customWidth="1"/>
    <col min="4614" max="4614" width="47.42578125" style="444" customWidth="1"/>
    <col min="4615" max="4623" width="0" style="444" hidden="1" customWidth="1"/>
    <col min="4624" max="4624" width="11.7109375" style="444" customWidth="1"/>
    <col min="4625" max="4625" width="6.42578125" style="444" bestFit="1" customWidth="1"/>
    <col min="4626" max="4626" width="11.7109375" style="444" customWidth="1"/>
    <col min="4627" max="4627" width="0" style="444" hidden="1" customWidth="1"/>
    <col min="4628" max="4628" width="3.7109375" style="444" customWidth="1"/>
    <col min="4629" max="4629" width="11.140625" style="444" bestFit="1" customWidth="1"/>
    <col min="4630" max="4857" width="10.5703125" style="444"/>
    <col min="4858" max="4865" width="0" style="444" hidden="1" customWidth="1"/>
    <col min="4866" max="4868" width="3.7109375" style="444" customWidth="1"/>
    <col min="4869" max="4869" width="12.7109375" style="444" customWidth="1"/>
    <col min="4870" max="4870" width="47.42578125" style="444" customWidth="1"/>
    <col min="4871" max="4879" width="0" style="444" hidden="1" customWidth="1"/>
    <col min="4880" max="4880" width="11.7109375" style="444" customWidth="1"/>
    <col min="4881" max="4881" width="6.42578125" style="444" bestFit="1" customWidth="1"/>
    <col min="4882" max="4882" width="11.7109375" style="444" customWidth="1"/>
    <col min="4883" max="4883" width="0" style="444" hidden="1" customWidth="1"/>
    <col min="4884" max="4884" width="3.7109375" style="444" customWidth="1"/>
    <col min="4885" max="4885" width="11.140625" style="444" bestFit="1" customWidth="1"/>
    <col min="4886" max="5113" width="10.5703125" style="444"/>
    <col min="5114" max="5121" width="0" style="444" hidden="1" customWidth="1"/>
    <col min="5122" max="5124" width="3.7109375" style="444" customWidth="1"/>
    <col min="5125" max="5125" width="12.7109375" style="444" customWidth="1"/>
    <col min="5126" max="5126" width="47.42578125" style="444" customWidth="1"/>
    <col min="5127" max="5135" width="0" style="444" hidden="1" customWidth="1"/>
    <col min="5136" max="5136" width="11.7109375" style="444" customWidth="1"/>
    <col min="5137" max="5137" width="6.42578125" style="444" bestFit="1" customWidth="1"/>
    <col min="5138" max="5138" width="11.7109375" style="444" customWidth="1"/>
    <col min="5139" max="5139" width="0" style="444" hidden="1" customWidth="1"/>
    <col min="5140" max="5140" width="3.7109375" style="444" customWidth="1"/>
    <col min="5141" max="5141" width="11.140625" style="444" bestFit="1" customWidth="1"/>
    <col min="5142" max="5369" width="10.5703125" style="444"/>
    <col min="5370" max="5377" width="0" style="444" hidden="1" customWidth="1"/>
    <col min="5378" max="5380" width="3.7109375" style="444" customWidth="1"/>
    <col min="5381" max="5381" width="12.7109375" style="444" customWidth="1"/>
    <col min="5382" max="5382" width="47.42578125" style="444" customWidth="1"/>
    <col min="5383" max="5391" width="0" style="444" hidden="1" customWidth="1"/>
    <col min="5392" max="5392" width="11.7109375" style="444" customWidth="1"/>
    <col min="5393" max="5393" width="6.42578125" style="444" bestFit="1" customWidth="1"/>
    <col min="5394" max="5394" width="11.7109375" style="444" customWidth="1"/>
    <col min="5395" max="5395" width="0" style="444" hidden="1" customWidth="1"/>
    <col min="5396" max="5396" width="3.7109375" style="444" customWidth="1"/>
    <col min="5397" max="5397" width="11.140625" style="444" bestFit="1" customWidth="1"/>
    <col min="5398" max="5625" width="10.5703125" style="444"/>
    <col min="5626" max="5633" width="0" style="444" hidden="1" customWidth="1"/>
    <col min="5634" max="5636" width="3.7109375" style="444" customWidth="1"/>
    <col min="5637" max="5637" width="12.7109375" style="444" customWidth="1"/>
    <col min="5638" max="5638" width="47.42578125" style="444" customWidth="1"/>
    <col min="5639" max="5647" width="0" style="444" hidden="1" customWidth="1"/>
    <col min="5648" max="5648" width="11.7109375" style="444" customWidth="1"/>
    <col min="5649" max="5649" width="6.42578125" style="444" bestFit="1" customWidth="1"/>
    <col min="5650" max="5650" width="11.7109375" style="444" customWidth="1"/>
    <col min="5651" max="5651" width="0" style="444" hidden="1" customWidth="1"/>
    <col min="5652" max="5652" width="3.7109375" style="444" customWidth="1"/>
    <col min="5653" max="5653" width="11.140625" style="444" bestFit="1" customWidth="1"/>
    <col min="5654" max="5881" width="10.5703125" style="444"/>
    <col min="5882" max="5889" width="0" style="444" hidden="1" customWidth="1"/>
    <col min="5890" max="5892" width="3.7109375" style="444" customWidth="1"/>
    <col min="5893" max="5893" width="12.7109375" style="444" customWidth="1"/>
    <col min="5894" max="5894" width="47.42578125" style="444" customWidth="1"/>
    <col min="5895" max="5903" width="0" style="444" hidden="1" customWidth="1"/>
    <col min="5904" max="5904" width="11.7109375" style="444" customWidth="1"/>
    <col min="5905" max="5905" width="6.42578125" style="444" bestFit="1" customWidth="1"/>
    <col min="5906" max="5906" width="11.7109375" style="444" customWidth="1"/>
    <col min="5907" max="5907" width="0" style="444" hidden="1" customWidth="1"/>
    <col min="5908" max="5908" width="3.7109375" style="444" customWidth="1"/>
    <col min="5909" max="5909" width="11.140625" style="444" bestFit="1" customWidth="1"/>
    <col min="5910" max="6137" width="10.5703125" style="444"/>
    <col min="6138" max="6145" width="0" style="444" hidden="1" customWidth="1"/>
    <col min="6146" max="6148" width="3.7109375" style="444" customWidth="1"/>
    <col min="6149" max="6149" width="12.7109375" style="444" customWidth="1"/>
    <col min="6150" max="6150" width="47.42578125" style="444" customWidth="1"/>
    <col min="6151" max="6159" width="0" style="444" hidden="1" customWidth="1"/>
    <col min="6160" max="6160" width="11.7109375" style="444" customWidth="1"/>
    <col min="6161" max="6161" width="6.42578125" style="444" bestFit="1" customWidth="1"/>
    <col min="6162" max="6162" width="11.7109375" style="444" customWidth="1"/>
    <col min="6163" max="6163" width="0" style="444" hidden="1" customWidth="1"/>
    <col min="6164" max="6164" width="3.7109375" style="444" customWidth="1"/>
    <col min="6165" max="6165" width="11.140625" style="444" bestFit="1" customWidth="1"/>
    <col min="6166" max="6393" width="10.5703125" style="444"/>
    <col min="6394" max="6401" width="0" style="444" hidden="1" customWidth="1"/>
    <col min="6402" max="6404" width="3.7109375" style="444" customWidth="1"/>
    <col min="6405" max="6405" width="12.7109375" style="444" customWidth="1"/>
    <col min="6406" max="6406" width="47.42578125" style="444" customWidth="1"/>
    <col min="6407" max="6415" width="0" style="444" hidden="1" customWidth="1"/>
    <col min="6416" max="6416" width="11.7109375" style="444" customWidth="1"/>
    <col min="6417" max="6417" width="6.42578125" style="444" bestFit="1" customWidth="1"/>
    <col min="6418" max="6418" width="11.7109375" style="444" customWidth="1"/>
    <col min="6419" max="6419" width="0" style="444" hidden="1" customWidth="1"/>
    <col min="6420" max="6420" width="3.7109375" style="444" customWidth="1"/>
    <col min="6421" max="6421" width="11.140625" style="444" bestFit="1" customWidth="1"/>
    <col min="6422" max="6649" width="10.5703125" style="444"/>
    <col min="6650" max="6657" width="0" style="444" hidden="1" customWidth="1"/>
    <col min="6658" max="6660" width="3.7109375" style="444" customWidth="1"/>
    <col min="6661" max="6661" width="12.7109375" style="444" customWidth="1"/>
    <col min="6662" max="6662" width="47.42578125" style="444" customWidth="1"/>
    <col min="6663" max="6671" width="0" style="444" hidden="1" customWidth="1"/>
    <col min="6672" max="6672" width="11.7109375" style="444" customWidth="1"/>
    <col min="6673" max="6673" width="6.42578125" style="444" bestFit="1" customWidth="1"/>
    <col min="6674" max="6674" width="11.7109375" style="444" customWidth="1"/>
    <col min="6675" max="6675" width="0" style="444" hidden="1" customWidth="1"/>
    <col min="6676" max="6676" width="3.7109375" style="444" customWidth="1"/>
    <col min="6677" max="6677" width="11.140625" style="444" bestFit="1" customWidth="1"/>
    <col min="6678" max="6905" width="10.5703125" style="444"/>
    <col min="6906" max="6913" width="0" style="444" hidden="1" customWidth="1"/>
    <col min="6914" max="6916" width="3.7109375" style="444" customWidth="1"/>
    <col min="6917" max="6917" width="12.7109375" style="444" customWidth="1"/>
    <col min="6918" max="6918" width="47.42578125" style="444" customWidth="1"/>
    <col min="6919" max="6927" width="0" style="444" hidden="1" customWidth="1"/>
    <col min="6928" max="6928" width="11.7109375" style="444" customWidth="1"/>
    <col min="6929" max="6929" width="6.42578125" style="444" bestFit="1" customWidth="1"/>
    <col min="6930" max="6930" width="11.7109375" style="444" customWidth="1"/>
    <col min="6931" max="6931" width="0" style="444" hidden="1" customWidth="1"/>
    <col min="6932" max="6932" width="3.7109375" style="444" customWidth="1"/>
    <col min="6933" max="6933" width="11.140625" style="444" bestFit="1" customWidth="1"/>
    <col min="6934" max="7161" width="10.5703125" style="444"/>
    <col min="7162" max="7169" width="0" style="444" hidden="1" customWidth="1"/>
    <col min="7170" max="7172" width="3.7109375" style="444" customWidth="1"/>
    <col min="7173" max="7173" width="12.7109375" style="444" customWidth="1"/>
    <col min="7174" max="7174" width="47.42578125" style="444" customWidth="1"/>
    <col min="7175" max="7183" width="0" style="444" hidden="1" customWidth="1"/>
    <col min="7184" max="7184" width="11.7109375" style="444" customWidth="1"/>
    <col min="7185" max="7185" width="6.42578125" style="444" bestFit="1" customWidth="1"/>
    <col min="7186" max="7186" width="11.7109375" style="444" customWidth="1"/>
    <col min="7187" max="7187" width="0" style="444" hidden="1" customWidth="1"/>
    <col min="7188" max="7188" width="3.7109375" style="444" customWidth="1"/>
    <col min="7189" max="7189" width="11.140625" style="444" bestFit="1" customWidth="1"/>
    <col min="7190" max="7417" width="10.5703125" style="444"/>
    <col min="7418" max="7425" width="0" style="444" hidden="1" customWidth="1"/>
    <col min="7426" max="7428" width="3.7109375" style="444" customWidth="1"/>
    <col min="7429" max="7429" width="12.7109375" style="444" customWidth="1"/>
    <col min="7430" max="7430" width="47.42578125" style="444" customWidth="1"/>
    <col min="7431" max="7439" width="0" style="444" hidden="1" customWidth="1"/>
    <col min="7440" max="7440" width="11.7109375" style="444" customWidth="1"/>
    <col min="7441" max="7441" width="6.42578125" style="444" bestFit="1" customWidth="1"/>
    <col min="7442" max="7442" width="11.7109375" style="444" customWidth="1"/>
    <col min="7443" max="7443" width="0" style="444" hidden="1" customWidth="1"/>
    <col min="7444" max="7444" width="3.7109375" style="444" customWidth="1"/>
    <col min="7445" max="7445" width="11.140625" style="444" bestFit="1" customWidth="1"/>
    <col min="7446" max="7673" width="10.5703125" style="444"/>
    <col min="7674" max="7681" width="0" style="444" hidden="1" customWidth="1"/>
    <col min="7682" max="7684" width="3.7109375" style="444" customWidth="1"/>
    <col min="7685" max="7685" width="12.7109375" style="444" customWidth="1"/>
    <col min="7686" max="7686" width="47.42578125" style="444" customWidth="1"/>
    <col min="7687" max="7695" width="0" style="444" hidden="1" customWidth="1"/>
    <col min="7696" max="7696" width="11.7109375" style="444" customWidth="1"/>
    <col min="7697" max="7697" width="6.42578125" style="444" bestFit="1" customWidth="1"/>
    <col min="7698" max="7698" width="11.7109375" style="444" customWidth="1"/>
    <col min="7699" max="7699" width="0" style="444" hidden="1" customWidth="1"/>
    <col min="7700" max="7700" width="3.7109375" style="444" customWidth="1"/>
    <col min="7701" max="7701" width="11.140625" style="444" bestFit="1" customWidth="1"/>
    <col min="7702" max="7929" width="10.5703125" style="444"/>
    <col min="7930" max="7937" width="0" style="444" hidden="1" customWidth="1"/>
    <col min="7938" max="7940" width="3.7109375" style="444" customWidth="1"/>
    <col min="7941" max="7941" width="12.7109375" style="444" customWidth="1"/>
    <col min="7942" max="7942" width="47.42578125" style="444" customWidth="1"/>
    <col min="7943" max="7951" width="0" style="444" hidden="1" customWidth="1"/>
    <col min="7952" max="7952" width="11.7109375" style="444" customWidth="1"/>
    <col min="7953" max="7953" width="6.42578125" style="444" bestFit="1" customWidth="1"/>
    <col min="7954" max="7954" width="11.7109375" style="444" customWidth="1"/>
    <col min="7955" max="7955" width="0" style="444" hidden="1" customWidth="1"/>
    <col min="7956" max="7956" width="3.7109375" style="444" customWidth="1"/>
    <col min="7957" max="7957" width="11.140625" style="444" bestFit="1" customWidth="1"/>
    <col min="7958" max="8185" width="10.5703125" style="444"/>
    <col min="8186" max="8193" width="0" style="444" hidden="1" customWidth="1"/>
    <col min="8194" max="8196" width="3.7109375" style="444" customWidth="1"/>
    <col min="8197" max="8197" width="12.7109375" style="444" customWidth="1"/>
    <col min="8198" max="8198" width="47.42578125" style="444" customWidth="1"/>
    <col min="8199" max="8207" width="0" style="444" hidden="1" customWidth="1"/>
    <col min="8208" max="8208" width="11.7109375" style="444" customWidth="1"/>
    <col min="8209" max="8209" width="6.42578125" style="444" bestFit="1" customWidth="1"/>
    <col min="8210" max="8210" width="11.7109375" style="444" customWidth="1"/>
    <col min="8211" max="8211" width="0" style="444" hidden="1" customWidth="1"/>
    <col min="8212" max="8212" width="3.7109375" style="444" customWidth="1"/>
    <col min="8213" max="8213" width="11.140625" style="444" bestFit="1" customWidth="1"/>
    <col min="8214" max="8441" width="10.5703125" style="444"/>
    <col min="8442" max="8449" width="0" style="444" hidden="1" customWidth="1"/>
    <col min="8450" max="8452" width="3.7109375" style="444" customWidth="1"/>
    <col min="8453" max="8453" width="12.7109375" style="444" customWidth="1"/>
    <col min="8454" max="8454" width="47.42578125" style="444" customWidth="1"/>
    <col min="8455" max="8463" width="0" style="444" hidden="1" customWidth="1"/>
    <col min="8464" max="8464" width="11.7109375" style="444" customWidth="1"/>
    <col min="8465" max="8465" width="6.42578125" style="444" bestFit="1" customWidth="1"/>
    <col min="8466" max="8466" width="11.7109375" style="444" customWidth="1"/>
    <col min="8467" max="8467" width="0" style="444" hidden="1" customWidth="1"/>
    <col min="8468" max="8468" width="3.7109375" style="444" customWidth="1"/>
    <col min="8469" max="8469" width="11.140625" style="444" bestFit="1" customWidth="1"/>
    <col min="8470" max="8697" width="10.5703125" style="444"/>
    <col min="8698" max="8705" width="0" style="444" hidden="1" customWidth="1"/>
    <col min="8706" max="8708" width="3.7109375" style="444" customWidth="1"/>
    <col min="8709" max="8709" width="12.7109375" style="444" customWidth="1"/>
    <col min="8710" max="8710" width="47.42578125" style="444" customWidth="1"/>
    <col min="8711" max="8719" width="0" style="444" hidden="1" customWidth="1"/>
    <col min="8720" max="8720" width="11.7109375" style="444" customWidth="1"/>
    <col min="8721" max="8721" width="6.42578125" style="444" bestFit="1" customWidth="1"/>
    <col min="8722" max="8722" width="11.7109375" style="444" customWidth="1"/>
    <col min="8723" max="8723" width="0" style="444" hidden="1" customWidth="1"/>
    <col min="8724" max="8724" width="3.7109375" style="444" customWidth="1"/>
    <col min="8725" max="8725" width="11.140625" style="444" bestFit="1" customWidth="1"/>
    <col min="8726" max="8953" width="10.5703125" style="444"/>
    <col min="8954" max="8961" width="0" style="444" hidden="1" customWidth="1"/>
    <col min="8962" max="8964" width="3.7109375" style="444" customWidth="1"/>
    <col min="8965" max="8965" width="12.7109375" style="444" customWidth="1"/>
    <col min="8966" max="8966" width="47.42578125" style="444" customWidth="1"/>
    <col min="8967" max="8975" width="0" style="444" hidden="1" customWidth="1"/>
    <col min="8976" max="8976" width="11.7109375" style="444" customWidth="1"/>
    <col min="8977" max="8977" width="6.42578125" style="444" bestFit="1" customWidth="1"/>
    <col min="8978" max="8978" width="11.7109375" style="444" customWidth="1"/>
    <col min="8979" max="8979" width="0" style="444" hidden="1" customWidth="1"/>
    <col min="8980" max="8980" width="3.7109375" style="444" customWidth="1"/>
    <col min="8981" max="8981" width="11.140625" style="444" bestFit="1" customWidth="1"/>
    <col min="8982" max="9209" width="10.5703125" style="444"/>
    <col min="9210" max="9217" width="0" style="444" hidden="1" customWidth="1"/>
    <col min="9218" max="9220" width="3.7109375" style="444" customWidth="1"/>
    <col min="9221" max="9221" width="12.7109375" style="444" customWidth="1"/>
    <col min="9222" max="9222" width="47.42578125" style="444" customWidth="1"/>
    <col min="9223" max="9231" width="0" style="444" hidden="1" customWidth="1"/>
    <col min="9232" max="9232" width="11.7109375" style="444" customWidth="1"/>
    <col min="9233" max="9233" width="6.42578125" style="444" bestFit="1" customWidth="1"/>
    <col min="9234" max="9234" width="11.7109375" style="444" customWidth="1"/>
    <col min="9235" max="9235" width="0" style="444" hidden="1" customWidth="1"/>
    <col min="9236" max="9236" width="3.7109375" style="444" customWidth="1"/>
    <col min="9237" max="9237" width="11.140625" style="444" bestFit="1" customWidth="1"/>
    <col min="9238" max="9465" width="10.5703125" style="444"/>
    <col min="9466" max="9473" width="0" style="444" hidden="1" customWidth="1"/>
    <col min="9474" max="9476" width="3.7109375" style="444" customWidth="1"/>
    <col min="9477" max="9477" width="12.7109375" style="444" customWidth="1"/>
    <col min="9478" max="9478" width="47.42578125" style="444" customWidth="1"/>
    <col min="9479" max="9487" width="0" style="444" hidden="1" customWidth="1"/>
    <col min="9488" max="9488" width="11.7109375" style="444" customWidth="1"/>
    <col min="9489" max="9489" width="6.42578125" style="444" bestFit="1" customWidth="1"/>
    <col min="9490" max="9490" width="11.7109375" style="444" customWidth="1"/>
    <col min="9491" max="9491" width="0" style="444" hidden="1" customWidth="1"/>
    <col min="9492" max="9492" width="3.7109375" style="444" customWidth="1"/>
    <col min="9493" max="9493" width="11.140625" style="444" bestFit="1" customWidth="1"/>
    <col min="9494" max="9721" width="10.5703125" style="444"/>
    <col min="9722" max="9729" width="0" style="444" hidden="1" customWidth="1"/>
    <col min="9730" max="9732" width="3.7109375" style="444" customWidth="1"/>
    <col min="9733" max="9733" width="12.7109375" style="444" customWidth="1"/>
    <col min="9734" max="9734" width="47.42578125" style="444" customWidth="1"/>
    <col min="9735" max="9743" width="0" style="444" hidden="1" customWidth="1"/>
    <col min="9744" max="9744" width="11.7109375" style="444" customWidth="1"/>
    <col min="9745" max="9745" width="6.42578125" style="444" bestFit="1" customWidth="1"/>
    <col min="9746" max="9746" width="11.7109375" style="444" customWidth="1"/>
    <col min="9747" max="9747" width="0" style="444" hidden="1" customWidth="1"/>
    <col min="9748" max="9748" width="3.7109375" style="444" customWidth="1"/>
    <col min="9749" max="9749" width="11.140625" style="444" bestFit="1" customWidth="1"/>
    <col min="9750" max="9977" width="10.5703125" style="444"/>
    <col min="9978" max="9985" width="0" style="444" hidden="1" customWidth="1"/>
    <col min="9986" max="9988" width="3.7109375" style="444" customWidth="1"/>
    <col min="9989" max="9989" width="12.7109375" style="444" customWidth="1"/>
    <col min="9990" max="9990" width="47.42578125" style="444" customWidth="1"/>
    <col min="9991" max="9999" width="0" style="444" hidden="1" customWidth="1"/>
    <col min="10000" max="10000" width="11.7109375" style="444" customWidth="1"/>
    <col min="10001" max="10001" width="6.42578125" style="444" bestFit="1" customWidth="1"/>
    <col min="10002" max="10002" width="11.7109375" style="444" customWidth="1"/>
    <col min="10003" max="10003" width="0" style="444" hidden="1" customWidth="1"/>
    <col min="10004" max="10004" width="3.7109375" style="444" customWidth="1"/>
    <col min="10005" max="10005" width="11.140625" style="444" bestFit="1" customWidth="1"/>
    <col min="10006" max="10233" width="10.5703125" style="444"/>
    <col min="10234" max="10241" width="0" style="444" hidden="1" customWidth="1"/>
    <col min="10242" max="10244" width="3.7109375" style="444" customWidth="1"/>
    <col min="10245" max="10245" width="12.7109375" style="444" customWidth="1"/>
    <col min="10246" max="10246" width="47.42578125" style="444" customWidth="1"/>
    <col min="10247" max="10255" width="0" style="444" hidden="1" customWidth="1"/>
    <col min="10256" max="10256" width="11.7109375" style="444" customWidth="1"/>
    <col min="10257" max="10257" width="6.42578125" style="444" bestFit="1" customWidth="1"/>
    <col min="10258" max="10258" width="11.7109375" style="444" customWidth="1"/>
    <col min="10259" max="10259" width="0" style="444" hidden="1" customWidth="1"/>
    <col min="10260" max="10260" width="3.7109375" style="444" customWidth="1"/>
    <col min="10261" max="10261" width="11.140625" style="444" bestFit="1" customWidth="1"/>
    <col min="10262" max="10489" width="10.5703125" style="444"/>
    <col min="10490" max="10497" width="0" style="444" hidden="1" customWidth="1"/>
    <col min="10498" max="10500" width="3.7109375" style="444" customWidth="1"/>
    <col min="10501" max="10501" width="12.7109375" style="444" customWidth="1"/>
    <col min="10502" max="10502" width="47.42578125" style="444" customWidth="1"/>
    <col min="10503" max="10511" width="0" style="444" hidden="1" customWidth="1"/>
    <col min="10512" max="10512" width="11.7109375" style="444" customWidth="1"/>
    <col min="10513" max="10513" width="6.42578125" style="444" bestFit="1" customWidth="1"/>
    <col min="10514" max="10514" width="11.7109375" style="444" customWidth="1"/>
    <col min="10515" max="10515" width="0" style="444" hidden="1" customWidth="1"/>
    <col min="10516" max="10516" width="3.7109375" style="444" customWidth="1"/>
    <col min="10517" max="10517" width="11.140625" style="444" bestFit="1" customWidth="1"/>
    <col min="10518" max="10745" width="10.5703125" style="444"/>
    <col min="10746" max="10753" width="0" style="444" hidden="1" customWidth="1"/>
    <col min="10754" max="10756" width="3.7109375" style="444" customWidth="1"/>
    <col min="10757" max="10757" width="12.7109375" style="444" customWidth="1"/>
    <col min="10758" max="10758" width="47.42578125" style="444" customWidth="1"/>
    <col min="10759" max="10767" width="0" style="444" hidden="1" customWidth="1"/>
    <col min="10768" max="10768" width="11.7109375" style="444" customWidth="1"/>
    <col min="10769" max="10769" width="6.42578125" style="444" bestFit="1" customWidth="1"/>
    <col min="10770" max="10770" width="11.7109375" style="444" customWidth="1"/>
    <col min="10771" max="10771" width="0" style="444" hidden="1" customWidth="1"/>
    <col min="10772" max="10772" width="3.7109375" style="444" customWidth="1"/>
    <col min="10773" max="10773" width="11.140625" style="444" bestFit="1" customWidth="1"/>
    <col min="10774" max="11001" width="10.5703125" style="444"/>
    <col min="11002" max="11009" width="0" style="444" hidden="1" customWidth="1"/>
    <col min="11010" max="11012" width="3.7109375" style="444" customWidth="1"/>
    <col min="11013" max="11013" width="12.7109375" style="444" customWidth="1"/>
    <col min="11014" max="11014" width="47.42578125" style="444" customWidth="1"/>
    <col min="11015" max="11023" width="0" style="444" hidden="1" customWidth="1"/>
    <col min="11024" max="11024" width="11.7109375" style="444" customWidth="1"/>
    <col min="11025" max="11025" width="6.42578125" style="444" bestFit="1" customWidth="1"/>
    <col min="11026" max="11026" width="11.7109375" style="444" customWidth="1"/>
    <col min="11027" max="11027" width="0" style="444" hidden="1" customWidth="1"/>
    <col min="11028" max="11028" width="3.7109375" style="444" customWidth="1"/>
    <col min="11029" max="11029" width="11.140625" style="444" bestFit="1" customWidth="1"/>
    <col min="11030" max="11257" width="10.5703125" style="444"/>
    <col min="11258" max="11265" width="0" style="444" hidden="1" customWidth="1"/>
    <col min="11266" max="11268" width="3.7109375" style="444" customWidth="1"/>
    <col min="11269" max="11269" width="12.7109375" style="444" customWidth="1"/>
    <col min="11270" max="11270" width="47.42578125" style="444" customWidth="1"/>
    <col min="11271" max="11279" width="0" style="444" hidden="1" customWidth="1"/>
    <col min="11280" max="11280" width="11.7109375" style="444" customWidth="1"/>
    <col min="11281" max="11281" width="6.42578125" style="444" bestFit="1" customWidth="1"/>
    <col min="11282" max="11282" width="11.7109375" style="444" customWidth="1"/>
    <col min="11283" max="11283" width="0" style="444" hidden="1" customWidth="1"/>
    <col min="11284" max="11284" width="3.7109375" style="444" customWidth="1"/>
    <col min="11285" max="11285" width="11.140625" style="444" bestFit="1" customWidth="1"/>
    <col min="11286" max="11513" width="10.5703125" style="444"/>
    <col min="11514" max="11521" width="0" style="444" hidden="1" customWidth="1"/>
    <col min="11522" max="11524" width="3.7109375" style="444" customWidth="1"/>
    <col min="11525" max="11525" width="12.7109375" style="444" customWidth="1"/>
    <col min="11526" max="11526" width="47.42578125" style="444" customWidth="1"/>
    <col min="11527" max="11535" width="0" style="444" hidden="1" customWidth="1"/>
    <col min="11536" max="11536" width="11.7109375" style="444" customWidth="1"/>
    <col min="11537" max="11537" width="6.42578125" style="444" bestFit="1" customWidth="1"/>
    <col min="11538" max="11538" width="11.7109375" style="444" customWidth="1"/>
    <col min="11539" max="11539" width="0" style="444" hidden="1" customWidth="1"/>
    <col min="11540" max="11540" width="3.7109375" style="444" customWidth="1"/>
    <col min="11541" max="11541" width="11.140625" style="444" bestFit="1" customWidth="1"/>
    <col min="11542" max="11769" width="10.5703125" style="444"/>
    <col min="11770" max="11777" width="0" style="444" hidden="1" customWidth="1"/>
    <col min="11778" max="11780" width="3.7109375" style="444" customWidth="1"/>
    <col min="11781" max="11781" width="12.7109375" style="444" customWidth="1"/>
    <col min="11782" max="11782" width="47.42578125" style="444" customWidth="1"/>
    <col min="11783" max="11791" width="0" style="444" hidden="1" customWidth="1"/>
    <col min="11792" max="11792" width="11.7109375" style="444" customWidth="1"/>
    <col min="11793" max="11793" width="6.42578125" style="444" bestFit="1" customWidth="1"/>
    <col min="11794" max="11794" width="11.7109375" style="444" customWidth="1"/>
    <col min="11795" max="11795" width="0" style="444" hidden="1" customWidth="1"/>
    <col min="11796" max="11796" width="3.7109375" style="444" customWidth="1"/>
    <col min="11797" max="11797" width="11.140625" style="444" bestFit="1" customWidth="1"/>
    <col min="11798" max="12025" width="10.5703125" style="444"/>
    <col min="12026" max="12033" width="0" style="444" hidden="1" customWidth="1"/>
    <col min="12034" max="12036" width="3.7109375" style="444" customWidth="1"/>
    <col min="12037" max="12037" width="12.7109375" style="444" customWidth="1"/>
    <col min="12038" max="12038" width="47.42578125" style="444" customWidth="1"/>
    <col min="12039" max="12047" width="0" style="444" hidden="1" customWidth="1"/>
    <col min="12048" max="12048" width="11.7109375" style="444" customWidth="1"/>
    <col min="12049" max="12049" width="6.42578125" style="444" bestFit="1" customWidth="1"/>
    <col min="12050" max="12050" width="11.7109375" style="444" customWidth="1"/>
    <col min="12051" max="12051" width="0" style="444" hidden="1" customWidth="1"/>
    <col min="12052" max="12052" width="3.7109375" style="444" customWidth="1"/>
    <col min="12053" max="12053" width="11.140625" style="444" bestFit="1" customWidth="1"/>
    <col min="12054" max="12281" width="10.5703125" style="444"/>
    <col min="12282" max="12289" width="0" style="444" hidden="1" customWidth="1"/>
    <col min="12290" max="12292" width="3.7109375" style="444" customWidth="1"/>
    <col min="12293" max="12293" width="12.7109375" style="444" customWidth="1"/>
    <col min="12294" max="12294" width="47.42578125" style="444" customWidth="1"/>
    <col min="12295" max="12303" width="0" style="444" hidden="1" customWidth="1"/>
    <col min="12304" max="12304" width="11.7109375" style="444" customWidth="1"/>
    <col min="12305" max="12305" width="6.42578125" style="444" bestFit="1" customWidth="1"/>
    <col min="12306" max="12306" width="11.7109375" style="444" customWidth="1"/>
    <col min="12307" max="12307" width="0" style="444" hidden="1" customWidth="1"/>
    <col min="12308" max="12308" width="3.7109375" style="444" customWidth="1"/>
    <col min="12309" max="12309" width="11.140625" style="444" bestFit="1" customWidth="1"/>
    <col min="12310" max="12537" width="10.5703125" style="444"/>
    <col min="12538" max="12545" width="0" style="444" hidden="1" customWidth="1"/>
    <col min="12546" max="12548" width="3.7109375" style="444" customWidth="1"/>
    <col min="12549" max="12549" width="12.7109375" style="444" customWidth="1"/>
    <col min="12550" max="12550" width="47.42578125" style="444" customWidth="1"/>
    <col min="12551" max="12559" width="0" style="444" hidden="1" customWidth="1"/>
    <col min="12560" max="12560" width="11.7109375" style="444" customWidth="1"/>
    <col min="12561" max="12561" width="6.42578125" style="444" bestFit="1" customWidth="1"/>
    <col min="12562" max="12562" width="11.7109375" style="444" customWidth="1"/>
    <col min="12563" max="12563" width="0" style="444" hidden="1" customWidth="1"/>
    <col min="12564" max="12564" width="3.7109375" style="444" customWidth="1"/>
    <col min="12565" max="12565" width="11.140625" style="444" bestFit="1" customWidth="1"/>
    <col min="12566" max="12793" width="10.5703125" style="444"/>
    <col min="12794" max="12801" width="0" style="444" hidden="1" customWidth="1"/>
    <col min="12802" max="12804" width="3.7109375" style="444" customWidth="1"/>
    <col min="12805" max="12805" width="12.7109375" style="444" customWidth="1"/>
    <col min="12806" max="12806" width="47.42578125" style="444" customWidth="1"/>
    <col min="12807" max="12815" width="0" style="444" hidden="1" customWidth="1"/>
    <col min="12816" max="12816" width="11.7109375" style="444" customWidth="1"/>
    <col min="12817" max="12817" width="6.42578125" style="444" bestFit="1" customWidth="1"/>
    <col min="12818" max="12818" width="11.7109375" style="444" customWidth="1"/>
    <col min="12819" max="12819" width="0" style="444" hidden="1" customWidth="1"/>
    <col min="12820" max="12820" width="3.7109375" style="444" customWidth="1"/>
    <col min="12821" max="12821" width="11.140625" style="444" bestFit="1" customWidth="1"/>
    <col min="12822" max="13049" width="10.5703125" style="444"/>
    <col min="13050" max="13057" width="0" style="444" hidden="1" customWidth="1"/>
    <col min="13058" max="13060" width="3.7109375" style="444" customWidth="1"/>
    <col min="13061" max="13061" width="12.7109375" style="444" customWidth="1"/>
    <col min="13062" max="13062" width="47.42578125" style="444" customWidth="1"/>
    <col min="13063" max="13071" width="0" style="444" hidden="1" customWidth="1"/>
    <col min="13072" max="13072" width="11.7109375" style="444" customWidth="1"/>
    <col min="13073" max="13073" width="6.42578125" style="444" bestFit="1" customWidth="1"/>
    <col min="13074" max="13074" width="11.7109375" style="444" customWidth="1"/>
    <col min="13075" max="13075" width="0" style="444" hidden="1" customWidth="1"/>
    <col min="13076" max="13076" width="3.7109375" style="444" customWidth="1"/>
    <col min="13077" max="13077" width="11.140625" style="444" bestFit="1" customWidth="1"/>
    <col min="13078" max="13305" width="10.5703125" style="444"/>
    <col min="13306" max="13313" width="0" style="444" hidden="1" customWidth="1"/>
    <col min="13314" max="13316" width="3.7109375" style="444" customWidth="1"/>
    <col min="13317" max="13317" width="12.7109375" style="444" customWidth="1"/>
    <col min="13318" max="13318" width="47.42578125" style="444" customWidth="1"/>
    <col min="13319" max="13327" width="0" style="444" hidden="1" customWidth="1"/>
    <col min="13328" max="13328" width="11.7109375" style="444" customWidth="1"/>
    <col min="13329" max="13329" width="6.42578125" style="444" bestFit="1" customWidth="1"/>
    <col min="13330" max="13330" width="11.7109375" style="444" customWidth="1"/>
    <col min="13331" max="13331" width="0" style="444" hidden="1" customWidth="1"/>
    <col min="13332" max="13332" width="3.7109375" style="444" customWidth="1"/>
    <col min="13333" max="13333" width="11.140625" style="444" bestFit="1" customWidth="1"/>
    <col min="13334" max="13561" width="10.5703125" style="444"/>
    <col min="13562" max="13569" width="0" style="444" hidden="1" customWidth="1"/>
    <col min="13570" max="13572" width="3.7109375" style="444" customWidth="1"/>
    <col min="13573" max="13573" width="12.7109375" style="444" customWidth="1"/>
    <col min="13574" max="13574" width="47.42578125" style="444" customWidth="1"/>
    <col min="13575" max="13583" width="0" style="444" hidden="1" customWidth="1"/>
    <col min="13584" max="13584" width="11.7109375" style="444" customWidth="1"/>
    <col min="13585" max="13585" width="6.42578125" style="444" bestFit="1" customWidth="1"/>
    <col min="13586" max="13586" width="11.7109375" style="444" customWidth="1"/>
    <col min="13587" max="13587" width="0" style="444" hidden="1" customWidth="1"/>
    <col min="13588" max="13588" width="3.7109375" style="444" customWidth="1"/>
    <col min="13589" max="13589" width="11.140625" style="444" bestFit="1" customWidth="1"/>
    <col min="13590" max="13817" width="10.5703125" style="444"/>
    <col min="13818" max="13825" width="0" style="444" hidden="1" customWidth="1"/>
    <col min="13826" max="13828" width="3.7109375" style="444" customWidth="1"/>
    <col min="13829" max="13829" width="12.7109375" style="444" customWidth="1"/>
    <col min="13830" max="13830" width="47.42578125" style="444" customWidth="1"/>
    <col min="13831" max="13839" width="0" style="444" hidden="1" customWidth="1"/>
    <col min="13840" max="13840" width="11.7109375" style="444" customWidth="1"/>
    <col min="13841" max="13841" width="6.42578125" style="444" bestFit="1" customWidth="1"/>
    <col min="13842" max="13842" width="11.7109375" style="444" customWidth="1"/>
    <col min="13843" max="13843" width="0" style="444" hidden="1" customWidth="1"/>
    <col min="13844" max="13844" width="3.7109375" style="444" customWidth="1"/>
    <col min="13845" max="13845" width="11.140625" style="444" bestFit="1" customWidth="1"/>
    <col min="13846" max="14073" width="10.5703125" style="444"/>
    <col min="14074" max="14081" width="0" style="444" hidden="1" customWidth="1"/>
    <col min="14082" max="14084" width="3.7109375" style="444" customWidth="1"/>
    <col min="14085" max="14085" width="12.7109375" style="444" customWidth="1"/>
    <col min="14086" max="14086" width="47.42578125" style="444" customWidth="1"/>
    <col min="14087" max="14095" width="0" style="444" hidden="1" customWidth="1"/>
    <col min="14096" max="14096" width="11.7109375" style="444" customWidth="1"/>
    <col min="14097" max="14097" width="6.42578125" style="444" bestFit="1" customWidth="1"/>
    <col min="14098" max="14098" width="11.7109375" style="444" customWidth="1"/>
    <col min="14099" max="14099" width="0" style="444" hidden="1" customWidth="1"/>
    <col min="14100" max="14100" width="3.7109375" style="444" customWidth="1"/>
    <col min="14101" max="14101" width="11.140625" style="444" bestFit="1" customWidth="1"/>
    <col min="14102" max="14329" width="10.5703125" style="444"/>
    <col min="14330" max="14337" width="0" style="444" hidden="1" customWidth="1"/>
    <col min="14338" max="14340" width="3.7109375" style="444" customWidth="1"/>
    <col min="14341" max="14341" width="12.7109375" style="444" customWidth="1"/>
    <col min="14342" max="14342" width="47.42578125" style="444" customWidth="1"/>
    <col min="14343" max="14351" width="0" style="444" hidden="1" customWidth="1"/>
    <col min="14352" max="14352" width="11.7109375" style="444" customWidth="1"/>
    <col min="14353" max="14353" width="6.42578125" style="444" bestFit="1" customWidth="1"/>
    <col min="14354" max="14354" width="11.7109375" style="444" customWidth="1"/>
    <col min="14355" max="14355" width="0" style="444" hidden="1" customWidth="1"/>
    <col min="14356" max="14356" width="3.7109375" style="444" customWidth="1"/>
    <col min="14357" max="14357" width="11.140625" style="444" bestFit="1" customWidth="1"/>
    <col min="14358" max="14585" width="10.5703125" style="444"/>
    <col min="14586" max="14593" width="0" style="444" hidden="1" customWidth="1"/>
    <col min="14594" max="14596" width="3.7109375" style="444" customWidth="1"/>
    <col min="14597" max="14597" width="12.7109375" style="444" customWidth="1"/>
    <col min="14598" max="14598" width="47.42578125" style="444" customWidth="1"/>
    <col min="14599" max="14607" width="0" style="444" hidden="1" customWidth="1"/>
    <col min="14608" max="14608" width="11.7109375" style="444" customWidth="1"/>
    <col min="14609" max="14609" width="6.42578125" style="444" bestFit="1" customWidth="1"/>
    <col min="14610" max="14610" width="11.7109375" style="444" customWidth="1"/>
    <col min="14611" max="14611" width="0" style="444" hidden="1" customWidth="1"/>
    <col min="14612" max="14612" width="3.7109375" style="444" customWidth="1"/>
    <col min="14613" max="14613" width="11.140625" style="444" bestFit="1" customWidth="1"/>
    <col min="14614" max="14841" width="10.5703125" style="444"/>
    <col min="14842" max="14849" width="0" style="444" hidden="1" customWidth="1"/>
    <col min="14850" max="14852" width="3.7109375" style="444" customWidth="1"/>
    <col min="14853" max="14853" width="12.7109375" style="444" customWidth="1"/>
    <col min="14854" max="14854" width="47.42578125" style="444" customWidth="1"/>
    <col min="14855" max="14863" width="0" style="444" hidden="1" customWidth="1"/>
    <col min="14864" max="14864" width="11.7109375" style="444" customWidth="1"/>
    <col min="14865" max="14865" width="6.42578125" style="444" bestFit="1" customWidth="1"/>
    <col min="14866" max="14866" width="11.7109375" style="444" customWidth="1"/>
    <col min="14867" max="14867" width="0" style="444" hidden="1" customWidth="1"/>
    <col min="14868" max="14868" width="3.7109375" style="444" customWidth="1"/>
    <col min="14869" max="14869" width="11.140625" style="444" bestFit="1" customWidth="1"/>
    <col min="14870" max="15097" width="10.5703125" style="444"/>
    <col min="15098" max="15105" width="0" style="444" hidden="1" customWidth="1"/>
    <col min="15106" max="15108" width="3.7109375" style="444" customWidth="1"/>
    <col min="15109" max="15109" width="12.7109375" style="444" customWidth="1"/>
    <col min="15110" max="15110" width="47.42578125" style="444" customWidth="1"/>
    <col min="15111" max="15119" width="0" style="444" hidden="1" customWidth="1"/>
    <col min="15120" max="15120" width="11.7109375" style="444" customWidth="1"/>
    <col min="15121" max="15121" width="6.42578125" style="444" bestFit="1" customWidth="1"/>
    <col min="15122" max="15122" width="11.7109375" style="444" customWidth="1"/>
    <col min="15123" max="15123" width="0" style="444" hidden="1" customWidth="1"/>
    <col min="15124" max="15124" width="3.7109375" style="444" customWidth="1"/>
    <col min="15125" max="15125" width="11.140625" style="444" bestFit="1" customWidth="1"/>
    <col min="15126" max="15353" width="10.5703125" style="444"/>
    <col min="15354" max="15361" width="0" style="444" hidden="1" customWidth="1"/>
    <col min="15362" max="15364" width="3.7109375" style="444" customWidth="1"/>
    <col min="15365" max="15365" width="12.7109375" style="444" customWidth="1"/>
    <col min="15366" max="15366" width="47.42578125" style="444" customWidth="1"/>
    <col min="15367" max="15375" width="0" style="444" hidden="1" customWidth="1"/>
    <col min="15376" max="15376" width="11.7109375" style="444" customWidth="1"/>
    <col min="15377" max="15377" width="6.42578125" style="444" bestFit="1" customWidth="1"/>
    <col min="15378" max="15378" width="11.7109375" style="444" customWidth="1"/>
    <col min="15379" max="15379" width="0" style="444" hidden="1" customWidth="1"/>
    <col min="15380" max="15380" width="3.7109375" style="444" customWidth="1"/>
    <col min="15381" max="15381" width="11.140625" style="444" bestFit="1" customWidth="1"/>
    <col min="15382" max="15609" width="10.5703125" style="444"/>
    <col min="15610" max="15617" width="0" style="444" hidden="1" customWidth="1"/>
    <col min="15618" max="15620" width="3.7109375" style="444" customWidth="1"/>
    <col min="15621" max="15621" width="12.7109375" style="444" customWidth="1"/>
    <col min="15622" max="15622" width="47.42578125" style="444" customWidth="1"/>
    <col min="15623" max="15631" width="0" style="444" hidden="1" customWidth="1"/>
    <col min="15632" max="15632" width="11.7109375" style="444" customWidth="1"/>
    <col min="15633" max="15633" width="6.42578125" style="444" bestFit="1" customWidth="1"/>
    <col min="15634" max="15634" width="11.7109375" style="444" customWidth="1"/>
    <col min="15635" max="15635" width="0" style="444" hidden="1" customWidth="1"/>
    <col min="15636" max="15636" width="3.7109375" style="444" customWidth="1"/>
    <col min="15637" max="15637" width="11.140625" style="444" bestFit="1" customWidth="1"/>
    <col min="15638" max="15865" width="10.5703125" style="444"/>
    <col min="15866" max="15873" width="0" style="444" hidden="1" customWidth="1"/>
    <col min="15874" max="15876" width="3.7109375" style="444" customWidth="1"/>
    <col min="15877" max="15877" width="12.7109375" style="444" customWidth="1"/>
    <col min="15878" max="15878" width="47.42578125" style="444" customWidth="1"/>
    <col min="15879" max="15887" width="0" style="444" hidden="1" customWidth="1"/>
    <col min="15888" max="15888" width="11.7109375" style="444" customWidth="1"/>
    <col min="15889" max="15889" width="6.42578125" style="444" bestFit="1" customWidth="1"/>
    <col min="15890" max="15890" width="11.7109375" style="444" customWidth="1"/>
    <col min="15891" max="15891" width="0" style="444" hidden="1" customWidth="1"/>
    <col min="15892" max="15892" width="3.7109375" style="444" customWidth="1"/>
    <col min="15893" max="15893" width="11.140625" style="444" bestFit="1" customWidth="1"/>
    <col min="15894" max="16121" width="10.5703125" style="444"/>
    <col min="16122" max="16129" width="0" style="444" hidden="1" customWidth="1"/>
    <col min="16130" max="16132" width="3.7109375" style="444" customWidth="1"/>
    <col min="16133" max="16133" width="12.7109375" style="444" customWidth="1"/>
    <col min="16134" max="16134" width="47.42578125" style="444" customWidth="1"/>
    <col min="16135" max="16143" width="0" style="444" hidden="1" customWidth="1"/>
    <col min="16144" max="16144" width="11.7109375" style="444" customWidth="1"/>
    <col min="16145" max="16145" width="6.42578125" style="444" bestFit="1" customWidth="1"/>
    <col min="16146" max="16146" width="11.7109375" style="444" customWidth="1"/>
    <col min="16147" max="16147" width="0" style="444" hidden="1" customWidth="1"/>
    <col min="16148" max="16148" width="3.7109375" style="444" customWidth="1"/>
    <col min="16149" max="16149" width="11.140625" style="444" bestFit="1" customWidth="1"/>
    <col min="16150" max="16384" width="10.5703125" style="444"/>
  </cols>
  <sheetData>
    <row r="1" spans="1:33" hidden="1"/>
    <row r="2" spans="1:33" hidden="1"/>
    <row r="3" spans="1:33" hidden="1"/>
    <row r="4" spans="1:33" ht="3" customHeight="1">
      <c r="J4" s="449"/>
      <c r="K4" s="449"/>
      <c r="L4" s="445"/>
      <c r="M4" s="445"/>
      <c r="N4" s="445"/>
      <c r="O4" s="452"/>
      <c r="P4" s="452"/>
      <c r="Q4" s="452"/>
      <c r="R4" s="452"/>
      <c r="S4" s="452"/>
      <c r="T4" s="452"/>
      <c r="U4" s="452"/>
      <c r="V4" s="452"/>
      <c r="W4" s="452"/>
      <c r="X4" s="452"/>
      <c r="Y4" s="452"/>
      <c r="Z4" s="445"/>
    </row>
    <row r="5" spans="1:33" ht="26.1" customHeight="1">
      <c r="J5" s="449"/>
      <c r="K5" s="449"/>
      <c r="L5" s="1300" t="s">
        <v>738</v>
      </c>
      <c r="M5" s="1300"/>
      <c r="N5" s="1300"/>
      <c r="O5" s="1300"/>
      <c r="P5" s="1300"/>
      <c r="Q5" s="1300"/>
      <c r="R5" s="1300"/>
      <c r="S5" s="1300"/>
      <c r="T5" s="1300"/>
      <c r="U5" s="546"/>
      <c r="V5" s="491"/>
      <c r="W5" s="491"/>
      <c r="X5" s="552"/>
      <c r="Y5" s="552"/>
      <c r="Z5" s="465"/>
    </row>
    <row r="6" spans="1:33" ht="3" customHeight="1">
      <c r="J6" s="449"/>
      <c r="K6" s="449"/>
      <c r="L6" s="445"/>
      <c r="M6" s="445"/>
      <c r="N6" s="445"/>
      <c r="O6" s="448"/>
      <c r="P6" s="448"/>
      <c r="Q6" s="448"/>
      <c r="R6" s="448"/>
      <c r="S6" s="448"/>
      <c r="T6" s="448"/>
      <c r="U6" s="445"/>
      <c r="V6" s="445"/>
    </row>
    <row r="7" spans="1:33"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33" s="459" customFormat="1" ht="18.75">
      <c r="A8" s="473"/>
      <c r="B8" s="473"/>
      <c r="C8" s="473"/>
      <c r="D8" s="473"/>
      <c r="E8" s="473"/>
      <c r="F8" s="473"/>
      <c r="G8" s="473"/>
      <c r="H8" s="473"/>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633"/>
      <c r="V8" s="454"/>
      <c r="AC8" s="473"/>
      <c r="AD8" s="473"/>
      <c r="AE8" s="473"/>
      <c r="AF8" s="473"/>
      <c r="AG8" s="473"/>
    </row>
    <row r="9" spans="1:33" s="459"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633"/>
      <c r="V9" s="454"/>
      <c r="AC9" s="473"/>
      <c r="AD9" s="473"/>
      <c r="AE9" s="473"/>
      <c r="AF9" s="473"/>
      <c r="AG9" s="473"/>
    </row>
    <row r="10" spans="1:33"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33" s="459" customFormat="1" ht="11.25" hidden="1">
      <c r="A11" s="473"/>
      <c r="B11" s="473"/>
      <c r="C11" s="473"/>
      <c r="D11" s="473"/>
      <c r="E11" s="473"/>
      <c r="F11" s="473"/>
      <c r="G11" s="473"/>
      <c r="H11" s="473"/>
      <c r="L11" s="520"/>
      <c r="M11" s="520"/>
      <c r="N11" s="534"/>
      <c r="O11" s="549"/>
      <c r="P11" s="549"/>
      <c r="Q11" s="549"/>
      <c r="R11" s="549"/>
      <c r="S11" s="549"/>
      <c r="T11" s="549"/>
      <c r="U11" s="454"/>
      <c r="V11" s="454"/>
      <c r="Z11" s="471" t="s">
        <v>371</v>
      </c>
      <c r="AC11" s="473"/>
      <c r="AD11" s="473"/>
      <c r="AE11" s="473"/>
      <c r="AF11" s="473"/>
      <c r="AG11" s="473"/>
    </row>
    <row r="12" spans="1:33">
      <c r="J12" s="449"/>
      <c r="K12" s="449"/>
      <c r="L12" s="445"/>
      <c r="M12" s="445"/>
      <c r="N12" s="445"/>
      <c r="O12" s="1328"/>
      <c r="P12" s="1328"/>
      <c r="Q12" s="1328"/>
      <c r="R12" s="1328"/>
      <c r="S12" s="1328"/>
      <c r="T12" s="1328"/>
      <c r="U12" s="1328"/>
      <c r="V12" s="1328"/>
      <c r="W12" s="1328"/>
      <c r="X12" s="1328"/>
      <c r="Y12" s="1328"/>
      <c r="Z12" s="1328"/>
    </row>
    <row r="13" spans="1:33" ht="14.25" customHeight="1">
      <c r="J13" s="449"/>
      <c r="K13" s="449"/>
      <c r="L13" s="1314" t="s">
        <v>445</v>
      </c>
      <c r="M13" s="1314"/>
      <c r="N13" s="1314"/>
      <c r="O13" s="1314"/>
      <c r="P13" s="1314"/>
      <c r="Q13" s="1314"/>
      <c r="R13" s="1314"/>
      <c r="S13" s="1314"/>
      <c r="T13" s="1314"/>
      <c r="U13" s="1314"/>
      <c r="V13" s="1314"/>
      <c r="W13" s="1314"/>
      <c r="X13" s="1314"/>
      <c r="Y13" s="1314"/>
      <c r="Z13" s="1314"/>
      <c r="AA13" s="1314"/>
      <c r="AB13" s="1229" t="s">
        <v>446</v>
      </c>
    </row>
    <row r="14" spans="1:33" ht="14.25" customHeight="1">
      <c r="J14" s="449"/>
      <c r="K14" s="449"/>
      <c r="L14" s="1314" t="s">
        <v>91</v>
      </c>
      <c r="M14" s="1314" t="s">
        <v>603</v>
      </c>
      <c r="N14" s="545"/>
      <c r="O14" s="1229" t="s">
        <v>605</v>
      </c>
      <c r="P14" s="1229"/>
      <c r="Q14" s="1229"/>
      <c r="R14" s="1229"/>
      <c r="S14" s="1229"/>
      <c r="T14" s="1229"/>
      <c r="U14" s="1229"/>
      <c r="V14" s="1229"/>
      <c r="W14" s="1229"/>
      <c r="X14" s="1229"/>
      <c r="Y14" s="1229"/>
      <c r="Z14" s="1314" t="s">
        <v>339</v>
      </c>
      <c r="AA14" s="1327" t="s">
        <v>274</v>
      </c>
      <c r="AB14" s="1229"/>
    </row>
    <row r="15" spans="1:33" s="491" customFormat="1" ht="14.25" customHeight="1">
      <c r="A15" s="552"/>
      <c r="B15" s="552"/>
      <c r="C15" s="552"/>
      <c r="D15" s="552"/>
      <c r="E15" s="552"/>
      <c r="F15" s="552"/>
      <c r="G15" s="558"/>
      <c r="H15" s="558"/>
      <c r="I15" s="499"/>
      <c r="J15" s="497"/>
      <c r="K15" s="497"/>
      <c r="L15" s="1314"/>
      <c r="M15" s="1314"/>
      <c r="N15" s="545"/>
      <c r="O15" s="1338" t="s">
        <v>618</v>
      </c>
      <c r="P15" s="1338" t="s">
        <v>590</v>
      </c>
      <c r="Q15" s="1338" t="s">
        <v>591</v>
      </c>
      <c r="R15" s="1338" t="s">
        <v>270</v>
      </c>
      <c r="S15" s="1338"/>
      <c r="T15" s="1338" t="s">
        <v>270</v>
      </c>
      <c r="U15" s="1338"/>
      <c r="V15" s="619"/>
      <c r="W15" s="1337" t="s">
        <v>616</v>
      </c>
      <c r="X15" s="1337"/>
      <c r="Y15" s="1337"/>
      <c r="Z15" s="1314"/>
      <c r="AA15" s="1327"/>
      <c r="AB15" s="1229"/>
      <c r="AC15" s="552"/>
      <c r="AD15" s="552"/>
      <c r="AE15" s="552"/>
      <c r="AF15" s="552"/>
      <c r="AG15" s="552"/>
    </row>
    <row r="16" spans="1:33" ht="56.25" customHeight="1">
      <c r="J16" s="449"/>
      <c r="K16" s="449"/>
      <c r="L16" s="1314"/>
      <c r="M16" s="1314"/>
      <c r="N16" s="545"/>
      <c r="O16" s="1338"/>
      <c r="P16" s="1338"/>
      <c r="Q16" s="1338"/>
      <c r="R16" s="503" t="s">
        <v>592</v>
      </c>
      <c r="S16" s="503" t="s">
        <v>593</v>
      </c>
      <c r="T16" s="503" t="s">
        <v>594</v>
      </c>
      <c r="U16" s="503" t="s">
        <v>595</v>
      </c>
      <c r="V16" s="503"/>
      <c r="W16" s="504" t="s">
        <v>273</v>
      </c>
      <c r="X16" s="1334" t="s">
        <v>272</v>
      </c>
      <c r="Y16" s="1334"/>
      <c r="Z16" s="1314"/>
      <c r="AA16" s="1327"/>
      <c r="AB16" s="1229"/>
    </row>
    <row r="17" spans="1:33">
      <c r="J17" s="449"/>
      <c r="K17" s="457">
        <v>1</v>
      </c>
      <c r="L17" s="446" t="s">
        <v>92</v>
      </c>
      <c r="M17" s="446" t="s">
        <v>48</v>
      </c>
      <c r="N17" s="464" t="s">
        <v>48</v>
      </c>
      <c r="O17" s="455">
        <f ca="1">OFFSET(O17,0,-1)+1</f>
        <v>3</v>
      </c>
      <c r="P17" s="455">
        <f t="shared" ref="P17:W17" ca="1" si="0">OFFSET(P17,0,-1)+1</f>
        <v>4</v>
      </c>
      <c r="Q17" s="455">
        <f t="shared" ca="1" si="0"/>
        <v>5</v>
      </c>
      <c r="R17" s="455">
        <f t="shared" ca="1" si="0"/>
        <v>6</v>
      </c>
      <c r="S17" s="455">
        <f t="shared" ca="1" si="0"/>
        <v>7</v>
      </c>
      <c r="T17" s="455">
        <f t="shared" ca="1" si="0"/>
        <v>8</v>
      </c>
      <c r="U17" s="455">
        <f t="shared" ca="1" si="0"/>
        <v>9</v>
      </c>
      <c r="V17" s="463">
        <f ca="1">OFFSET(V17,0,-1)</f>
        <v>9</v>
      </c>
      <c r="W17" s="455">
        <f t="shared" ca="1" si="0"/>
        <v>10</v>
      </c>
      <c r="X17" s="1302">
        <f ca="1">OFFSET(X17,0,-1)+1</f>
        <v>11</v>
      </c>
      <c r="Y17" s="1302"/>
      <c r="Z17" s="455">
        <f ca="1">OFFSET(Z17,0,-2)+1</f>
        <v>12</v>
      </c>
      <c r="AB17" s="455">
        <f ca="1">OFFSET(AB17,0,-2)+1</f>
        <v>13</v>
      </c>
    </row>
    <row r="18" spans="1:33" ht="22.5">
      <c r="A18" s="1285">
        <v>1</v>
      </c>
      <c r="B18" s="998"/>
      <c r="C18" s="998"/>
      <c r="D18" s="998"/>
      <c r="E18" s="999"/>
      <c r="F18" s="1000"/>
      <c r="G18" s="998"/>
      <c r="H18" s="998"/>
      <c r="I18" s="986"/>
      <c r="J18" s="991"/>
      <c r="K18" s="991"/>
      <c r="L18" s="560">
        <f>mergeValue(A18)</f>
        <v>1</v>
      </c>
      <c r="M18" s="608" t="s">
        <v>19</v>
      </c>
      <c r="N18" s="547"/>
      <c r="O18" s="1329"/>
      <c r="P18" s="1329"/>
      <c r="Q18" s="1329"/>
      <c r="R18" s="1329"/>
      <c r="S18" s="1329"/>
      <c r="T18" s="1329"/>
      <c r="U18" s="1329"/>
      <c r="V18" s="1329"/>
      <c r="W18" s="1329"/>
      <c r="X18" s="1329"/>
      <c r="Y18" s="1329"/>
      <c r="Z18" s="1329"/>
      <c r="AA18" s="1329"/>
      <c r="AB18" s="597" t="s">
        <v>721</v>
      </c>
    </row>
    <row r="19" spans="1:33" ht="22.5">
      <c r="A19" s="1285"/>
      <c r="B19" s="1285">
        <v>1</v>
      </c>
      <c r="C19" s="998"/>
      <c r="D19" s="998"/>
      <c r="E19" s="1000"/>
      <c r="F19" s="1000"/>
      <c r="G19" s="998"/>
      <c r="H19" s="998"/>
      <c r="I19" s="993"/>
      <c r="J19" s="988"/>
      <c r="K19" s="987"/>
      <c r="L19" s="560" t="str">
        <f>mergeValue(A19) &amp;"."&amp; mergeValue(B19)</f>
        <v>1.1</v>
      </c>
      <c r="M19" s="514" t="s">
        <v>15</v>
      </c>
      <c r="N19" s="547"/>
      <c r="O19" s="1329"/>
      <c r="P19" s="1329"/>
      <c r="Q19" s="1329"/>
      <c r="R19" s="1329"/>
      <c r="S19" s="1329"/>
      <c r="T19" s="1329"/>
      <c r="U19" s="1329"/>
      <c r="V19" s="1329"/>
      <c r="W19" s="1329"/>
      <c r="X19" s="1329"/>
      <c r="Y19" s="1329"/>
      <c r="Z19" s="1329"/>
      <c r="AA19" s="1329"/>
      <c r="AB19" s="597" t="s">
        <v>460</v>
      </c>
    </row>
    <row r="20" spans="1:33" ht="22.5">
      <c r="A20" s="1285"/>
      <c r="B20" s="1285"/>
      <c r="C20" s="1285">
        <v>1</v>
      </c>
      <c r="D20" s="998"/>
      <c r="E20" s="1000"/>
      <c r="F20" s="1000"/>
      <c r="G20" s="998"/>
      <c r="H20" s="998"/>
      <c r="I20" s="993"/>
      <c r="J20" s="988"/>
      <c r="K20" s="987"/>
      <c r="L20" s="560" t="str">
        <f>mergeValue(A20) &amp;"."&amp; mergeValue(B20)&amp;"."&amp; mergeValue(C20)</f>
        <v>1.1.1</v>
      </c>
      <c r="M20" s="515" t="s">
        <v>7</v>
      </c>
      <c r="N20" s="547"/>
      <c r="O20" s="1329"/>
      <c r="P20" s="1329"/>
      <c r="Q20" s="1329"/>
      <c r="R20" s="1329"/>
      <c r="S20" s="1329"/>
      <c r="T20" s="1329"/>
      <c r="U20" s="1329"/>
      <c r="V20" s="1329"/>
      <c r="W20" s="1329"/>
      <c r="X20" s="1329"/>
      <c r="Y20" s="1329"/>
      <c r="Z20" s="1329"/>
      <c r="AA20" s="1329"/>
      <c r="AB20" s="597" t="s">
        <v>601</v>
      </c>
    </row>
    <row r="21" spans="1:33" ht="22.5">
      <c r="A21" s="1285"/>
      <c r="B21" s="1285"/>
      <c r="C21" s="1285"/>
      <c r="D21" s="1285">
        <v>1</v>
      </c>
      <c r="E21" s="1000"/>
      <c r="F21" s="1000"/>
      <c r="G21" s="998"/>
      <c r="H21" s="998"/>
      <c r="I21" s="993"/>
      <c r="J21" s="988"/>
      <c r="K21" s="987"/>
      <c r="L21" s="560" t="str">
        <f>mergeValue(A21) &amp;"."&amp; mergeValue(B21)&amp;"."&amp; mergeValue(C21)&amp;"."&amp; mergeValue(D21)</f>
        <v>1.1.1.1</v>
      </c>
      <c r="M21" s="516" t="s">
        <v>21</v>
      </c>
      <c r="N21" s="547"/>
      <c r="O21" s="1329"/>
      <c r="P21" s="1329"/>
      <c r="Q21" s="1329"/>
      <c r="R21" s="1329"/>
      <c r="S21" s="1329"/>
      <c r="T21" s="1329"/>
      <c r="U21" s="1329"/>
      <c r="V21" s="1329"/>
      <c r="W21" s="1329"/>
      <c r="X21" s="1329"/>
      <c r="Y21" s="1329"/>
      <c r="Z21" s="1329"/>
      <c r="AA21" s="1329"/>
      <c r="AB21" s="597" t="s">
        <v>602</v>
      </c>
    </row>
    <row r="22" spans="1:33" hidden="1">
      <c r="A22" s="1285"/>
      <c r="B22" s="1285"/>
      <c r="C22" s="1285"/>
      <c r="D22" s="1285"/>
      <c r="E22" s="1285">
        <v>1</v>
      </c>
      <c r="F22" s="1000"/>
      <c r="G22" s="998"/>
      <c r="H22" s="998"/>
      <c r="I22" s="992"/>
      <c r="J22" s="988"/>
      <c r="K22" s="987"/>
      <c r="L22" s="560"/>
      <c r="M22" s="522"/>
      <c r="N22" s="548"/>
      <c r="O22" s="598"/>
      <c r="P22" s="598"/>
      <c r="Q22" s="598"/>
      <c r="R22" s="598"/>
      <c r="S22" s="598"/>
      <c r="T22" s="598"/>
      <c r="U22" s="598"/>
      <c r="V22" s="598"/>
      <c r="W22" s="598"/>
      <c r="X22" s="598"/>
      <c r="Y22" s="598"/>
      <c r="Z22" s="598"/>
      <c r="AA22" s="476"/>
      <c r="AB22" s="597"/>
    </row>
    <row r="23" spans="1:33" ht="33.75">
      <c r="A23" s="1285"/>
      <c r="B23" s="1285"/>
      <c r="C23" s="1285"/>
      <c r="D23" s="1285"/>
      <c r="E23" s="1285"/>
      <c r="F23" s="1285">
        <v>1</v>
      </c>
      <c r="G23" s="998"/>
      <c r="H23" s="998"/>
      <c r="I23" s="1335"/>
      <c r="J23" s="988"/>
      <c r="K23" s="987"/>
      <c r="L23" s="560" t="str">
        <f>mergeValue(A23) &amp;"."&amp; mergeValue(B23)&amp;"."&amp; mergeValue(C23)&amp;"."&amp; mergeValue(D23)&amp;"."&amp; mergeValue(F23)</f>
        <v>1.1.1.1.1</v>
      </c>
      <c r="M23" s="523" t="s">
        <v>9</v>
      </c>
      <c r="N23" s="548"/>
      <c r="O23" s="1288"/>
      <c r="P23" s="1289"/>
      <c r="Q23" s="1289"/>
      <c r="R23" s="1289"/>
      <c r="S23" s="1289"/>
      <c r="T23" s="1289"/>
      <c r="U23" s="1289"/>
      <c r="V23" s="1289"/>
      <c r="W23" s="1289"/>
      <c r="X23" s="1289"/>
      <c r="Y23" s="1289"/>
      <c r="Z23" s="1289"/>
      <c r="AA23" s="1290"/>
      <c r="AB23" s="597" t="s">
        <v>723</v>
      </c>
      <c r="AD23" s="472" t="str">
        <f>strCheckUnique(AE23:AE28)</f>
        <v/>
      </c>
      <c r="AF23" s="472"/>
    </row>
    <row r="24" spans="1:33" ht="56.25">
      <c r="A24" s="1285"/>
      <c r="B24" s="1285"/>
      <c r="C24" s="1285"/>
      <c r="D24" s="1285"/>
      <c r="E24" s="1285"/>
      <c r="F24" s="1285"/>
      <c r="G24" s="1285">
        <v>1</v>
      </c>
      <c r="H24" s="998"/>
      <c r="I24" s="1335"/>
      <c r="J24" s="1336"/>
      <c r="K24" s="994"/>
      <c r="L24" s="560" t="str">
        <f>mergeValue(A24) &amp;"."&amp; mergeValue(B24)&amp;"."&amp; mergeValue(C24)&amp;"."&amp; mergeValue(D24)&amp;"."&amp; mergeValue(F24)&amp;"."&amp; mergeValue(G24)</f>
        <v>1.1.1.1.1.1</v>
      </c>
      <c r="M24" s="1086" t="s">
        <v>614</v>
      </c>
      <c r="N24" s="613"/>
      <c r="O24" s="530"/>
      <c r="P24" s="530"/>
      <c r="Q24" s="530"/>
      <c r="R24" s="461"/>
      <c r="S24" s="1039"/>
      <c r="T24" s="461"/>
      <c r="U24" s="1039"/>
      <c r="V24" s="551" t="str">
        <f>W24 &amp; "-" &amp; Y24</f>
        <v>-</v>
      </c>
      <c r="W24" s="1291"/>
      <c r="X24" s="1293" t="s">
        <v>83</v>
      </c>
      <c r="Y24" s="1291"/>
      <c r="Z24" s="1293" t="s">
        <v>84</v>
      </c>
      <c r="AA24" s="505"/>
      <c r="AB24" s="597" t="s">
        <v>741</v>
      </c>
      <c r="AC24" s="468" t="str">
        <f>strCheckDate(O24:AA24)</f>
        <v/>
      </c>
      <c r="AD24" s="472"/>
      <c r="AE24" s="472" t="str">
        <f>IF(M24="","",M24 )</f>
        <v>горячая вода в системе централизованного теплоснабжения на горячее водоснабжение</v>
      </c>
      <c r="AF24" s="472"/>
      <c r="AG24" s="472"/>
    </row>
    <row r="25" spans="1:33" ht="87.95" customHeight="1">
      <c r="A25" s="1285"/>
      <c r="B25" s="1285"/>
      <c r="C25" s="1285"/>
      <c r="D25" s="1285"/>
      <c r="E25" s="1285"/>
      <c r="F25" s="1285"/>
      <c r="G25" s="1285"/>
      <c r="H25" s="998">
        <v>1</v>
      </c>
      <c r="I25" s="1335"/>
      <c r="J25" s="1336"/>
      <c r="K25" s="994"/>
      <c r="L25" s="560" t="str">
        <f>mergeValue(A25) &amp;"."&amp; mergeValue(B25)&amp;"."&amp; mergeValue(C25)&amp;"."&amp; mergeValue(D25)&amp;"."&amp; mergeValue(F25)&amp;"."&amp; mergeValue(G25)&amp;"."&amp; mergeValue(H25)</f>
        <v>1.1.1.1.1.1.1</v>
      </c>
      <c r="M25" s="1016"/>
      <c r="N25" s="462"/>
      <c r="O25" s="530"/>
      <c r="P25" s="530"/>
      <c r="Q25" s="530"/>
      <c r="R25" s="461"/>
      <c r="S25" s="1039"/>
      <c r="T25" s="461"/>
      <c r="U25" s="1039"/>
      <c r="V25" s="551" t="str">
        <f>W25 &amp; "-" &amp; Y25</f>
        <v>-</v>
      </c>
      <c r="W25" s="1291"/>
      <c r="X25" s="1293"/>
      <c r="Y25" s="1291"/>
      <c r="Z25" s="1293"/>
      <c r="AA25" s="635"/>
      <c r="AB25" s="1303" t="s">
        <v>742</v>
      </c>
      <c r="AC25" s="468" t="str">
        <f>strCheckDate(O25:AA25)</f>
        <v/>
      </c>
      <c r="AF25" s="472"/>
    </row>
    <row r="26" spans="1:33" hidden="1">
      <c r="A26" s="1285"/>
      <c r="B26" s="1285"/>
      <c r="C26" s="1285"/>
      <c r="D26" s="1285"/>
      <c r="E26" s="1285"/>
      <c r="F26" s="1285"/>
      <c r="G26" s="1285"/>
      <c r="H26" s="998"/>
      <c r="I26" s="1335"/>
      <c r="J26" s="1336"/>
      <c r="K26" s="994"/>
      <c r="L26" s="567"/>
      <c r="M26" s="613"/>
      <c r="N26" s="613"/>
      <c r="O26" s="530"/>
      <c r="P26" s="461"/>
      <c r="Q26" s="461"/>
      <c r="R26" s="461"/>
      <c r="S26" s="461"/>
      <c r="T26" s="461"/>
      <c r="U26" s="527"/>
      <c r="V26" s="551"/>
      <c r="W26" s="1292"/>
      <c r="X26" s="1293"/>
      <c r="Y26" s="1292"/>
      <c r="Z26" s="1293"/>
      <c r="AA26" s="505"/>
      <c r="AB26" s="1304"/>
      <c r="AF26" s="472">
        <f ca="1">OFFSET(AF26,-1,0)</f>
        <v>0</v>
      </c>
    </row>
    <row r="27" spans="1:33" s="443" customFormat="1" ht="15" customHeight="1">
      <c r="A27" s="1285"/>
      <c r="B27" s="1285"/>
      <c r="C27" s="1285"/>
      <c r="D27" s="1285"/>
      <c r="E27" s="1285"/>
      <c r="F27" s="1285"/>
      <c r="G27" s="1285"/>
      <c r="H27" s="998"/>
      <c r="I27" s="1335"/>
      <c r="J27" s="1336"/>
      <c r="K27" s="995"/>
      <c r="L27" s="506"/>
      <c r="M27" s="525" t="s">
        <v>40</v>
      </c>
      <c r="N27" s="519"/>
      <c r="O27" s="513"/>
      <c r="P27" s="513"/>
      <c r="Q27" s="513"/>
      <c r="R27" s="513"/>
      <c r="S27" s="513"/>
      <c r="T27" s="513"/>
      <c r="U27" s="513"/>
      <c r="V27" s="513"/>
      <c r="W27" s="531"/>
      <c r="X27" s="532"/>
      <c r="Y27" s="531"/>
      <c r="Z27" s="519"/>
      <c r="AA27" s="528"/>
      <c r="AB27" s="1305"/>
      <c r="AC27" s="469"/>
      <c r="AD27" s="469"/>
      <c r="AE27" s="469"/>
      <c r="AF27" s="469"/>
      <c r="AG27" s="469"/>
    </row>
    <row r="28" spans="1:33" s="443" customFormat="1" ht="15" customHeight="1">
      <c r="A28" s="1285"/>
      <c r="B28" s="1285"/>
      <c r="C28" s="1285"/>
      <c r="D28" s="1285"/>
      <c r="E28" s="1285"/>
      <c r="F28" s="1285"/>
      <c r="G28" s="998"/>
      <c r="H28" s="998"/>
      <c r="I28" s="1335"/>
      <c r="J28" s="996"/>
      <c r="K28" s="995"/>
      <c r="L28" s="506"/>
      <c r="M28" s="524" t="s">
        <v>24</v>
      </c>
      <c r="N28" s="525"/>
      <c r="O28" s="525"/>
      <c r="P28" s="525"/>
      <c r="Q28" s="525"/>
      <c r="R28" s="525"/>
      <c r="S28" s="525"/>
      <c r="T28" s="525"/>
      <c r="U28" s="525"/>
      <c r="V28" s="525"/>
      <c r="W28" s="525"/>
      <c r="X28" s="525"/>
      <c r="Y28" s="525"/>
      <c r="Z28" s="525"/>
      <c r="AA28" s="525"/>
      <c r="AB28" s="528"/>
      <c r="AC28" s="469"/>
      <c r="AD28" s="469"/>
      <c r="AE28" s="469"/>
      <c r="AF28" s="469"/>
      <c r="AG28" s="469"/>
    </row>
    <row r="29" spans="1:33" s="443" customFormat="1" ht="15" customHeight="1">
      <c r="A29" s="1285"/>
      <c r="B29" s="1285"/>
      <c r="C29" s="1285"/>
      <c r="D29" s="1285"/>
      <c r="E29" s="1285"/>
      <c r="F29" s="1001"/>
      <c r="G29" s="998"/>
      <c r="H29" s="998"/>
      <c r="I29" s="992"/>
      <c r="J29" s="990"/>
      <c r="K29" s="995"/>
      <c r="L29" s="506"/>
      <c r="M29" s="519" t="s">
        <v>10</v>
      </c>
      <c r="N29" s="518"/>
      <c r="O29" s="513"/>
      <c r="P29" s="513"/>
      <c r="Q29" s="513"/>
      <c r="R29" s="513"/>
      <c r="S29" s="513"/>
      <c r="T29" s="513"/>
      <c r="U29" s="513"/>
      <c r="V29" s="513"/>
      <c r="W29" s="540"/>
      <c r="X29" s="532"/>
      <c r="Y29" s="531"/>
      <c r="Z29" s="518"/>
      <c r="AA29" s="532"/>
      <c r="AB29" s="528"/>
      <c r="AC29" s="469"/>
      <c r="AD29" s="469"/>
      <c r="AE29" s="469"/>
      <c r="AF29" s="469"/>
      <c r="AG29" s="469"/>
    </row>
    <row r="30" spans="1:33" s="443" customFormat="1" hidden="1">
      <c r="A30" s="1285"/>
      <c r="B30" s="1285"/>
      <c r="C30" s="1285"/>
      <c r="D30" s="1285"/>
      <c r="E30" s="1001"/>
      <c r="F30" s="1001"/>
      <c r="G30" s="998"/>
      <c r="H30" s="998"/>
      <c r="I30" s="997"/>
      <c r="J30" s="990"/>
      <c r="K30" s="986"/>
      <c r="L30" s="506"/>
      <c r="M30" s="519"/>
      <c r="N30" s="519"/>
      <c r="O30" s="519"/>
      <c r="P30" s="519"/>
      <c r="Q30" s="519"/>
      <c r="R30" s="519"/>
      <c r="S30" s="519"/>
      <c r="T30" s="519"/>
      <c r="U30" s="519"/>
      <c r="V30" s="519"/>
      <c r="W30" s="519"/>
      <c r="X30" s="519"/>
      <c r="Y30" s="519"/>
      <c r="Z30" s="519"/>
      <c r="AA30" s="519"/>
      <c r="AB30" s="528"/>
      <c r="AC30" s="469"/>
      <c r="AD30" s="469"/>
      <c r="AE30" s="469"/>
      <c r="AF30" s="469"/>
      <c r="AG30" s="469"/>
    </row>
    <row r="31" spans="1:33" s="935" customFormat="1">
      <c r="A31" s="1285"/>
      <c r="B31" s="1285"/>
      <c r="C31" s="1285"/>
      <c r="D31" s="1002"/>
      <c r="E31" s="1002"/>
      <c r="F31" s="1002"/>
      <c r="G31" s="1003"/>
      <c r="H31" s="1002"/>
      <c r="I31" s="995"/>
      <c r="J31" s="990"/>
      <c r="K31" s="995"/>
      <c r="L31" s="652"/>
      <c r="M31" s="985" t="s">
        <v>16</v>
      </c>
      <c r="N31" s="947"/>
      <c r="O31" s="947"/>
      <c r="P31" s="947"/>
      <c r="Q31" s="947"/>
      <c r="R31" s="947"/>
      <c r="S31" s="947"/>
      <c r="T31" s="947"/>
      <c r="U31" s="947"/>
      <c r="V31" s="947"/>
      <c r="W31" s="947"/>
      <c r="X31" s="947"/>
      <c r="Y31" s="947"/>
      <c r="Z31" s="947"/>
      <c r="AA31" s="947"/>
      <c r="AB31" s="723"/>
      <c r="AC31" s="956"/>
      <c r="AD31" s="956"/>
      <c r="AE31" s="956"/>
      <c r="AF31" s="956"/>
      <c r="AG31" s="956"/>
    </row>
    <row r="32" spans="1:33" s="443" customFormat="1" ht="15" customHeight="1">
      <c r="A32" s="1285"/>
      <c r="B32" s="1285"/>
      <c r="C32" s="1002"/>
      <c r="D32" s="1002"/>
      <c r="E32" s="1002"/>
      <c r="F32" s="1002"/>
      <c r="G32" s="1003"/>
      <c r="H32" s="1002"/>
      <c r="I32" s="995"/>
      <c r="J32" s="990"/>
      <c r="K32" s="995"/>
      <c r="L32" s="506"/>
      <c r="M32" s="517" t="s">
        <v>17</v>
      </c>
      <c r="N32" s="517"/>
      <c r="O32" s="513"/>
      <c r="P32" s="513"/>
      <c r="Q32" s="513"/>
      <c r="R32" s="513"/>
      <c r="S32" s="513"/>
      <c r="T32" s="513"/>
      <c r="U32" s="513"/>
      <c r="V32" s="513"/>
      <c r="W32" s="540"/>
      <c r="X32" s="532"/>
      <c r="Y32" s="531"/>
      <c r="Z32" s="517"/>
      <c r="AA32" s="532"/>
      <c r="AB32" s="528"/>
      <c r="AC32" s="469"/>
      <c r="AD32" s="469"/>
      <c r="AE32" s="469"/>
      <c r="AF32" s="469"/>
      <c r="AG32" s="469"/>
    </row>
    <row r="33" spans="1:33" s="443" customFormat="1" ht="15" customHeight="1">
      <c r="A33" s="1285"/>
      <c r="B33" s="1002"/>
      <c r="C33" s="1002"/>
      <c r="D33" s="1002"/>
      <c r="E33" s="1002"/>
      <c r="F33" s="1002"/>
      <c r="G33" s="1003"/>
      <c r="H33" s="1002"/>
      <c r="I33" s="995"/>
      <c r="J33" s="990"/>
      <c r="K33" s="995"/>
      <c r="L33" s="506"/>
      <c r="M33" s="526" t="s">
        <v>18</v>
      </c>
      <c r="N33" s="517"/>
      <c r="O33" s="513"/>
      <c r="P33" s="513"/>
      <c r="Q33" s="513"/>
      <c r="R33" s="513"/>
      <c r="S33" s="513"/>
      <c r="T33" s="513"/>
      <c r="U33" s="513"/>
      <c r="V33" s="513"/>
      <c r="W33" s="540"/>
      <c r="X33" s="532"/>
      <c r="Y33" s="531"/>
      <c r="Z33" s="517"/>
      <c r="AA33" s="532"/>
      <c r="AB33" s="528"/>
      <c r="AC33" s="469"/>
      <c r="AD33" s="469"/>
      <c r="AE33" s="469"/>
      <c r="AF33" s="469"/>
      <c r="AG33" s="469"/>
    </row>
    <row r="34" spans="1:33" s="443" customFormat="1" ht="15" customHeight="1">
      <c r="A34" s="997"/>
      <c r="B34" s="997"/>
      <c r="C34" s="997"/>
      <c r="D34" s="997"/>
      <c r="E34" s="997"/>
      <c r="F34" s="997"/>
      <c r="G34" s="1004"/>
      <c r="H34" s="997"/>
      <c r="I34" s="989"/>
      <c r="J34" s="990"/>
      <c r="K34" s="986"/>
      <c r="L34" s="506"/>
      <c r="M34" s="533" t="s">
        <v>308</v>
      </c>
      <c r="N34" s="517"/>
      <c r="O34" s="513"/>
      <c r="P34" s="513"/>
      <c r="Q34" s="513"/>
      <c r="R34" s="513"/>
      <c r="S34" s="513"/>
      <c r="T34" s="513"/>
      <c r="U34" s="513"/>
      <c r="V34" s="513"/>
      <c r="W34" s="540"/>
      <c r="X34" s="532"/>
      <c r="Y34" s="531"/>
      <c r="Z34" s="517"/>
      <c r="AA34" s="532"/>
      <c r="AB34" s="528"/>
      <c r="AC34" s="469"/>
      <c r="AD34" s="469"/>
      <c r="AE34" s="469"/>
      <c r="AF34" s="469"/>
      <c r="AG34" s="469"/>
    </row>
    <row r="35" spans="1:33" ht="3" customHeight="1">
      <c r="L35" s="453"/>
      <c r="M35" s="453"/>
      <c r="N35" s="453"/>
      <c r="O35" s="453"/>
      <c r="P35" s="453"/>
      <c r="Q35" s="453"/>
      <c r="R35" s="453"/>
      <c r="S35" s="453"/>
      <c r="T35" s="453"/>
      <c r="U35" s="453"/>
      <c r="V35" s="453"/>
      <c r="W35" s="453"/>
      <c r="X35" s="453"/>
      <c r="Y35" s="453"/>
      <c r="Z35" s="453"/>
    </row>
    <row r="36" spans="1:33" ht="89.25" customHeight="1">
      <c r="L36" s="1">
        <v>1</v>
      </c>
      <c r="M36" s="1278" t="s">
        <v>743</v>
      </c>
      <c r="N36" s="1278"/>
      <c r="O36" s="1278"/>
      <c r="P36" s="1278"/>
      <c r="Q36" s="1278"/>
      <c r="R36" s="1278"/>
      <c r="S36" s="1278"/>
      <c r="T36" s="1278"/>
      <c r="U36" s="1278"/>
      <c r="V36" s="1278"/>
      <c r="W36" s="1278"/>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208</v>
      </c>
    </row>
    <row r="2" spans="1:20" ht="22.5">
      <c r="F2" s="1279" t="s">
        <v>471</v>
      </c>
      <c r="G2" s="1280"/>
      <c r="H2" s="1281"/>
      <c r="I2" s="405"/>
    </row>
    <row r="3" spans="1:20" ht="3" customHeight="1"/>
    <row r="4" spans="1:20" s="182" customFormat="1" ht="11.25">
      <c r="A4" s="205"/>
      <c r="B4" s="205"/>
      <c r="C4" s="205"/>
      <c r="D4" s="205"/>
      <c r="F4" s="1229" t="s">
        <v>445</v>
      </c>
      <c r="G4" s="1229"/>
      <c r="H4" s="1229"/>
      <c r="I4" s="1282" t="s">
        <v>446</v>
      </c>
      <c r="J4" s="205"/>
      <c r="K4" s="205"/>
      <c r="L4" s="205"/>
      <c r="M4" s="205"/>
      <c r="N4" s="205"/>
      <c r="O4" s="205"/>
      <c r="P4" s="205"/>
      <c r="Q4" s="205"/>
      <c r="R4" s="205"/>
      <c r="S4" s="205"/>
      <c r="T4" s="205"/>
    </row>
    <row r="5" spans="1:20" s="182" customFormat="1" ht="11.25" customHeight="1">
      <c r="A5" s="205"/>
      <c r="B5" s="205"/>
      <c r="C5" s="205"/>
      <c r="D5" s="205"/>
      <c r="F5" s="298" t="s">
        <v>91</v>
      </c>
      <c r="G5" s="312" t="s">
        <v>448</v>
      </c>
      <c r="H5" s="297" t="s">
        <v>439</v>
      </c>
      <c r="I5" s="1282"/>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1">
        <v>1</v>
      </c>
      <c r="G7" s="387" t="s">
        <v>472</v>
      </c>
      <c r="H7" s="296" t="str">
        <f>IF(dateCh="","",dateCh)</f>
        <v>30.04.2019</v>
      </c>
      <c r="I7" s="188" t="s">
        <v>473</v>
      </c>
      <c r="J7" s="310"/>
      <c r="K7" s="205"/>
      <c r="L7" s="205"/>
      <c r="M7" s="205"/>
      <c r="N7" s="205"/>
      <c r="O7" s="205"/>
      <c r="P7" s="205"/>
      <c r="Q7" s="205"/>
      <c r="R7" s="205"/>
      <c r="S7" s="205"/>
      <c r="T7" s="205"/>
    </row>
    <row r="8" spans="1:20" s="182" customFormat="1" ht="45">
      <c r="A8" s="1283">
        <v>1</v>
      </c>
      <c r="B8" s="205"/>
      <c r="C8" s="205"/>
      <c r="D8" s="205"/>
      <c r="F8" s="311" t="str">
        <f>"2." &amp;mergeValue(A8)</f>
        <v>2.1</v>
      </c>
      <c r="G8" s="387" t="s">
        <v>474</v>
      </c>
      <c r="H8" s="296"/>
      <c r="I8" s="188" t="s">
        <v>569</v>
      </c>
      <c r="J8" s="310"/>
      <c r="K8" s="205"/>
      <c r="L8" s="205"/>
      <c r="M8" s="205"/>
      <c r="N8" s="205"/>
      <c r="O8" s="205"/>
      <c r="P8" s="205"/>
      <c r="Q8" s="205"/>
      <c r="R8" s="205"/>
      <c r="S8" s="205"/>
      <c r="T8" s="205"/>
    </row>
    <row r="9" spans="1:20" s="182" customFormat="1" ht="22.5">
      <c r="A9" s="1283"/>
      <c r="B9" s="205"/>
      <c r="C9" s="205"/>
      <c r="D9" s="205"/>
      <c r="F9" s="311" t="str">
        <f>"3." &amp;mergeValue(A9)</f>
        <v>3.1</v>
      </c>
      <c r="G9" s="387" t="s">
        <v>475</v>
      </c>
      <c r="H9" s="296"/>
      <c r="I9" s="188" t="s">
        <v>567</v>
      </c>
      <c r="J9" s="310"/>
      <c r="K9" s="205"/>
      <c r="L9" s="205"/>
      <c r="M9" s="205"/>
      <c r="N9" s="205"/>
      <c r="O9" s="205"/>
      <c r="P9" s="205"/>
      <c r="Q9" s="205"/>
      <c r="R9" s="205"/>
      <c r="S9" s="205"/>
      <c r="T9" s="205"/>
    </row>
    <row r="10" spans="1:20" s="182" customFormat="1" ht="22.5">
      <c r="A10" s="1283"/>
      <c r="B10" s="205"/>
      <c r="C10" s="205"/>
      <c r="D10" s="205"/>
      <c r="F10" s="311" t="str">
        <f>"4."&amp;mergeValue(A10)</f>
        <v>4.1</v>
      </c>
      <c r="G10" s="387" t="s">
        <v>476</v>
      </c>
      <c r="H10" s="297" t="s">
        <v>449</v>
      </c>
      <c r="I10" s="188"/>
      <c r="J10" s="310"/>
      <c r="K10" s="205"/>
      <c r="L10" s="205"/>
      <c r="M10" s="205"/>
      <c r="N10" s="205"/>
      <c r="O10" s="205"/>
      <c r="P10" s="205"/>
      <c r="Q10" s="205"/>
      <c r="R10" s="205"/>
      <c r="S10" s="205"/>
      <c r="T10" s="205"/>
    </row>
    <row r="11" spans="1:20" s="182" customFormat="1" ht="18.75">
      <c r="A11" s="1283"/>
      <c r="B11" s="1283">
        <v>1</v>
      </c>
      <c r="C11" s="319"/>
      <c r="D11" s="319"/>
      <c r="F11" s="311" t="str">
        <f>"4."&amp;mergeValue(A11) &amp;"."&amp;mergeValue(B11)</f>
        <v>4.1.1</v>
      </c>
      <c r="G11" s="303" t="s">
        <v>571</v>
      </c>
      <c r="H11" s="296" t="str">
        <f>IF(region_name="","",region_name)</f>
        <v>Ханты-Мансийский автономный округ</v>
      </c>
      <c r="I11" s="188" t="s">
        <v>479</v>
      </c>
      <c r="J11" s="310"/>
      <c r="K11" s="205"/>
      <c r="L11" s="205"/>
      <c r="M11" s="205"/>
      <c r="N11" s="205"/>
      <c r="O11" s="205"/>
      <c r="P11" s="205"/>
      <c r="Q11" s="205"/>
      <c r="R11" s="205"/>
      <c r="S11" s="205"/>
      <c r="T11" s="205"/>
    </row>
    <row r="12" spans="1:20" s="182" customFormat="1" ht="22.5">
      <c r="A12" s="1283"/>
      <c r="B12" s="1283"/>
      <c r="C12" s="1283">
        <v>1</v>
      </c>
      <c r="D12" s="319"/>
      <c r="F12" s="311" t="str">
        <f>"4."&amp;mergeValue(A12) &amp;"."&amp;mergeValue(B12)&amp;"."&amp;mergeValue(C12)</f>
        <v>4.1.1.1</v>
      </c>
      <c r="G12" s="316" t="s">
        <v>477</v>
      </c>
      <c r="H12" s="296"/>
      <c r="I12" s="188" t="s">
        <v>480</v>
      </c>
      <c r="J12" s="310"/>
      <c r="K12" s="205"/>
      <c r="L12" s="205"/>
      <c r="M12" s="205"/>
      <c r="N12" s="205"/>
      <c r="O12" s="205"/>
      <c r="P12" s="205"/>
      <c r="Q12" s="205"/>
      <c r="R12" s="205"/>
      <c r="S12" s="205"/>
      <c r="T12" s="205"/>
    </row>
    <row r="13" spans="1:20" s="182" customFormat="1" ht="39" customHeight="1">
      <c r="A13" s="1283"/>
      <c r="B13" s="1283"/>
      <c r="C13" s="1283"/>
      <c r="D13" s="319">
        <v>1</v>
      </c>
      <c r="F13" s="311" t="str">
        <f>"4."&amp;mergeValue(A13) &amp;"."&amp;mergeValue(B13)&amp;"."&amp;mergeValue(C13)&amp;"."&amp;mergeValue(D13)</f>
        <v>4.1.1.1.1</v>
      </c>
      <c r="G13" s="390" t="s">
        <v>478</v>
      </c>
      <c r="H13" s="296"/>
      <c r="I13" s="1284" t="s">
        <v>570</v>
      </c>
      <c r="J13" s="310"/>
      <c r="K13" s="205"/>
      <c r="L13" s="205"/>
      <c r="M13" s="205"/>
      <c r="N13" s="205"/>
      <c r="O13" s="205"/>
      <c r="P13" s="205"/>
      <c r="Q13" s="205"/>
      <c r="R13" s="205"/>
      <c r="S13" s="205"/>
      <c r="T13" s="205"/>
    </row>
    <row r="14" spans="1:20" s="182" customFormat="1" ht="18.75">
      <c r="A14" s="1283"/>
      <c r="B14" s="1283"/>
      <c r="C14" s="1283"/>
      <c r="D14" s="319"/>
      <c r="F14" s="313"/>
      <c r="G14" s="143" t="s">
        <v>4</v>
      </c>
      <c r="H14" s="318"/>
      <c r="I14" s="1284"/>
      <c r="J14" s="310"/>
      <c r="K14" s="205"/>
      <c r="L14" s="205"/>
      <c r="M14" s="205"/>
      <c r="N14" s="205"/>
      <c r="O14" s="205"/>
      <c r="P14" s="205"/>
      <c r="Q14" s="205"/>
      <c r="R14" s="205"/>
      <c r="S14" s="205"/>
      <c r="T14" s="205"/>
    </row>
    <row r="15" spans="1:20" s="182" customFormat="1" ht="18.75">
      <c r="A15" s="1283"/>
      <c r="B15" s="1283"/>
      <c r="C15" s="319"/>
      <c r="D15" s="319"/>
      <c r="F15" s="313"/>
      <c r="G15" s="142" t="s">
        <v>401</v>
      </c>
      <c r="H15" s="314"/>
      <c r="I15" s="315"/>
      <c r="J15" s="310"/>
      <c r="K15" s="205"/>
      <c r="L15" s="205"/>
      <c r="M15" s="205"/>
      <c r="N15" s="205"/>
      <c r="O15" s="205"/>
      <c r="P15" s="205"/>
      <c r="Q15" s="205"/>
      <c r="R15" s="205"/>
      <c r="S15" s="205"/>
      <c r="T15" s="205"/>
    </row>
    <row r="16" spans="1:20" s="182" customFormat="1" ht="18.75">
      <c r="A16" s="1283"/>
      <c r="B16" s="205"/>
      <c r="C16" s="205"/>
      <c r="D16" s="205"/>
      <c r="F16" s="313"/>
      <c r="G16" s="148" t="s">
        <v>484</v>
      </c>
      <c r="H16" s="314"/>
      <c r="I16" s="315"/>
      <c r="J16" s="310"/>
      <c r="K16" s="205"/>
      <c r="L16" s="205"/>
      <c r="M16" s="205"/>
      <c r="N16" s="205"/>
      <c r="O16" s="205"/>
      <c r="P16" s="205"/>
      <c r="Q16" s="205"/>
      <c r="R16" s="205"/>
      <c r="S16" s="205"/>
      <c r="T16" s="205"/>
    </row>
    <row r="17" spans="1:20" s="182" customFormat="1" ht="18.75">
      <c r="A17" s="205"/>
      <c r="B17" s="205"/>
      <c r="C17" s="205"/>
      <c r="D17" s="205"/>
      <c r="F17" s="313"/>
      <c r="G17" s="158" t="s">
        <v>483</v>
      </c>
      <c r="H17" s="314"/>
      <c r="I17" s="315"/>
      <c r="J17" s="310"/>
      <c r="K17" s="205"/>
      <c r="L17" s="205"/>
      <c r="M17" s="205"/>
      <c r="N17" s="205"/>
      <c r="O17" s="205"/>
      <c r="P17" s="205"/>
      <c r="Q17" s="205"/>
      <c r="R17" s="205"/>
      <c r="S17" s="205"/>
      <c r="T17" s="205"/>
    </row>
    <row r="18" spans="1:20" s="305" customFormat="1" ht="3" customHeight="1">
      <c r="A18" s="306"/>
      <c r="B18" s="306"/>
      <c r="C18" s="306"/>
      <c r="D18" s="306"/>
      <c r="F18" s="304"/>
      <c r="G18" s="388"/>
      <c r="H18" s="389"/>
      <c r="I18" s="217"/>
      <c r="J18" s="306"/>
      <c r="K18" s="306"/>
      <c r="L18" s="306"/>
      <c r="M18" s="306"/>
      <c r="N18" s="306"/>
      <c r="O18" s="306"/>
      <c r="P18" s="306"/>
      <c r="Q18" s="306"/>
      <c r="R18" s="306"/>
      <c r="S18" s="306"/>
      <c r="T18" s="306"/>
    </row>
    <row r="19" spans="1:20" s="305" customFormat="1" ht="15" customHeight="1">
      <c r="A19" s="306"/>
      <c r="B19" s="306"/>
      <c r="C19" s="306"/>
      <c r="D19" s="306"/>
      <c r="F19" s="304"/>
      <c r="G19" s="1278" t="s">
        <v>572</v>
      </c>
      <c r="H19" s="1278"/>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8" hidden="1" customWidth="1"/>
    <col min="7" max="8" width="7" style="474" hidden="1" customWidth="1"/>
    <col min="9" max="9" width="3.7109375" style="451" customWidth="1"/>
    <col min="10" max="11" width="3.7109375" style="450" customWidth="1"/>
    <col min="12" max="12" width="12.7109375" style="444" customWidth="1"/>
    <col min="13" max="13" width="47.42578125" style="444" customWidth="1"/>
    <col min="14" max="16" width="3.7109375" style="444" customWidth="1"/>
    <col min="17" max="17" width="23.7109375" style="444" customWidth="1"/>
    <col min="18" max="20" width="3.7109375" style="444" customWidth="1"/>
    <col min="21" max="21" width="23.7109375" style="444" customWidth="1"/>
    <col min="22" max="24" width="3.7109375" style="444" customWidth="1"/>
    <col min="25" max="27" width="23.7109375" style="444" customWidth="1"/>
    <col min="28" max="28" width="11.7109375" style="444" customWidth="1"/>
    <col min="29" max="29" width="3.7109375" style="444" customWidth="1"/>
    <col min="30" max="30" width="11.7109375" style="444" customWidth="1"/>
    <col min="31" max="31" width="8.5703125" style="444" hidden="1" customWidth="1"/>
    <col min="32" max="32" width="4.7109375" style="444" customWidth="1"/>
    <col min="33" max="33" width="115.7109375" style="444" customWidth="1"/>
    <col min="34" max="35" width="10.5703125" style="468"/>
    <col min="36" max="36" width="13.42578125" style="468" customWidth="1"/>
    <col min="37" max="37" width="10.5703125" style="468"/>
    <col min="38" max="246" width="10.5703125" style="444"/>
    <col min="247" max="254" width="0" style="444" hidden="1" customWidth="1"/>
    <col min="255" max="257" width="3.7109375" style="444" customWidth="1"/>
    <col min="258" max="258" width="12.7109375" style="444" customWidth="1"/>
    <col min="259" max="259" width="47.42578125" style="444" customWidth="1"/>
    <col min="260" max="260" width="5.5703125" style="444" customWidth="1"/>
    <col min="261" max="262" width="3.7109375" style="444" customWidth="1"/>
    <col min="263" max="263" width="22" style="444" customWidth="1"/>
    <col min="264" max="264" width="5.5703125" style="444" customWidth="1"/>
    <col min="265" max="266" width="3.7109375" style="444" customWidth="1"/>
    <col min="267" max="267" width="22" style="444" customWidth="1"/>
    <col min="268" max="268" width="5.5703125" style="444" customWidth="1"/>
    <col min="269" max="270" width="3.7109375" style="444" customWidth="1"/>
    <col min="271" max="271" width="22" style="444" customWidth="1"/>
    <col min="272" max="273" width="15.7109375" style="444" customWidth="1"/>
    <col min="274" max="274" width="11.7109375" style="444" customWidth="1"/>
    <col min="275" max="275" width="6.42578125" style="444" bestFit="1" customWidth="1"/>
    <col min="276" max="276" width="11.7109375" style="444" customWidth="1"/>
    <col min="277" max="277" width="0" style="444" hidden="1" customWidth="1"/>
    <col min="278" max="278" width="3.7109375" style="444" customWidth="1"/>
    <col min="279" max="279" width="11.140625" style="444" bestFit="1" customWidth="1"/>
    <col min="280" max="281" width="10.5703125" style="444"/>
    <col min="282" max="282" width="13.42578125" style="444" customWidth="1"/>
    <col min="283" max="502" width="10.5703125" style="444"/>
    <col min="503" max="510" width="0" style="444" hidden="1" customWidth="1"/>
    <col min="511" max="513" width="3.7109375" style="444" customWidth="1"/>
    <col min="514" max="514" width="12.7109375" style="444" customWidth="1"/>
    <col min="515" max="515" width="47.42578125" style="444" customWidth="1"/>
    <col min="516" max="516" width="5.5703125" style="444" customWidth="1"/>
    <col min="517" max="518" width="3.7109375" style="444" customWidth="1"/>
    <col min="519" max="519" width="22" style="444" customWidth="1"/>
    <col min="520" max="520" width="5.5703125" style="444" customWidth="1"/>
    <col min="521" max="522" width="3.7109375" style="444" customWidth="1"/>
    <col min="523" max="523" width="22" style="444" customWidth="1"/>
    <col min="524" max="524" width="5.5703125" style="444" customWidth="1"/>
    <col min="525" max="526" width="3.7109375" style="444" customWidth="1"/>
    <col min="527" max="527" width="22" style="444" customWidth="1"/>
    <col min="528" max="529" width="15.7109375" style="444" customWidth="1"/>
    <col min="530" max="530" width="11.7109375" style="444" customWidth="1"/>
    <col min="531" max="531" width="6.42578125" style="444" bestFit="1" customWidth="1"/>
    <col min="532" max="532" width="11.7109375" style="444" customWidth="1"/>
    <col min="533" max="533" width="0" style="444" hidden="1" customWidth="1"/>
    <col min="534" max="534" width="3.7109375" style="444" customWidth="1"/>
    <col min="535" max="535" width="11.140625" style="444" bestFit="1" customWidth="1"/>
    <col min="536" max="537" width="10.5703125" style="444"/>
    <col min="538" max="538" width="13.42578125" style="444" customWidth="1"/>
    <col min="539" max="758" width="10.5703125" style="444"/>
    <col min="759" max="766" width="0" style="444" hidden="1" customWidth="1"/>
    <col min="767" max="769" width="3.7109375" style="444" customWidth="1"/>
    <col min="770" max="770" width="12.7109375" style="444" customWidth="1"/>
    <col min="771" max="771" width="47.42578125" style="444" customWidth="1"/>
    <col min="772" max="772" width="5.5703125" style="444" customWidth="1"/>
    <col min="773" max="774" width="3.7109375" style="444" customWidth="1"/>
    <col min="775" max="775" width="22" style="444" customWidth="1"/>
    <col min="776" max="776" width="5.5703125" style="444" customWidth="1"/>
    <col min="777" max="778" width="3.7109375" style="444" customWidth="1"/>
    <col min="779" max="779" width="22" style="444" customWidth="1"/>
    <col min="780" max="780" width="5.5703125" style="444" customWidth="1"/>
    <col min="781" max="782" width="3.7109375" style="444" customWidth="1"/>
    <col min="783" max="783" width="22" style="444" customWidth="1"/>
    <col min="784" max="785" width="15.7109375" style="444" customWidth="1"/>
    <col min="786" max="786" width="11.7109375" style="444" customWidth="1"/>
    <col min="787" max="787" width="6.42578125" style="444" bestFit="1" customWidth="1"/>
    <col min="788" max="788" width="11.7109375" style="444" customWidth="1"/>
    <col min="789" max="789" width="0" style="444" hidden="1" customWidth="1"/>
    <col min="790" max="790" width="3.7109375" style="444" customWidth="1"/>
    <col min="791" max="791" width="11.140625" style="444" bestFit="1" customWidth="1"/>
    <col min="792" max="793" width="10.5703125" style="444"/>
    <col min="794" max="794" width="13.42578125" style="444" customWidth="1"/>
    <col min="795" max="1014" width="10.5703125" style="444"/>
    <col min="1015" max="1022" width="0" style="444" hidden="1" customWidth="1"/>
    <col min="1023" max="1025" width="3.7109375" style="444" customWidth="1"/>
    <col min="1026" max="1026" width="12.7109375" style="444" customWidth="1"/>
    <col min="1027" max="1027" width="47.42578125" style="444" customWidth="1"/>
    <col min="1028" max="1028" width="5.5703125" style="444" customWidth="1"/>
    <col min="1029" max="1030" width="3.7109375" style="444" customWidth="1"/>
    <col min="1031" max="1031" width="22" style="444" customWidth="1"/>
    <col min="1032" max="1032" width="5.5703125" style="444" customWidth="1"/>
    <col min="1033" max="1034" width="3.7109375" style="444" customWidth="1"/>
    <col min="1035" max="1035" width="22" style="444" customWidth="1"/>
    <col min="1036" max="1036" width="5.5703125" style="444" customWidth="1"/>
    <col min="1037" max="1038" width="3.7109375" style="444" customWidth="1"/>
    <col min="1039" max="1039" width="22" style="444" customWidth="1"/>
    <col min="1040" max="1041" width="15.7109375" style="444" customWidth="1"/>
    <col min="1042" max="1042" width="11.7109375" style="444" customWidth="1"/>
    <col min="1043" max="1043" width="6.42578125" style="444" bestFit="1" customWidth="1"/>
    <col min="1044" max="1044" width="11.7109375" style="444" customWidth="1"/>
    <col min="1045" max="1045" width="0" style="444" hidden="1" customWidth="1"/>
    <col min="1046" max="1046" width="3.7109375" style="444" customWidth="1"/>
    <col min="1047" max="1047" width="11.140625" style="444" bestFit="1" customWidth="1"/>
    <col min="1048" max="1049" width="10.5703125" style="444"/>
    <col min="1050" max="1050" width="13.42578125" style="444" customWidth="1"/>
    <col min="1051" max="1270" width="10.5703125" style="444"/>
    <col min="1271" max="1278" width="0" style="444" hidden="1" customWidth="1"/>
    <col min="1279" max="1281" width="3.7109375" style="444" customWidth="1"/>
    <col min="1282" max="1282" width="12.7109375" style="444" customWidth="1"/>
    <col min="1283" max="1283" width="47.42578125" style="444" customWidth="1"/>
    <col min="1284" max="1284" width="5.5703125" style="444" customWidth="1"/>
    <col min="1285" max="1286" width="3.7109375" style="444" customWidth="1"/>
    <col min="1287" max="1287" width="22" style="444" customWidth="1"/>
    <col min="1288" max="1288" width="5.5703125" style="444" customWidth="1"/>
    <col min="1289" max="1290" width="3.7109375" style="444" customWidth="1"/>
    <col min="1291" max="1291" width="22" style="444" customWidth="1"/>
    <col min="1292" max="1292" width="5.5703125" style="444" customWidth="1"/>
    <col min="1293" max="1294" width="3.7109375" style="444" customWidth="1"/>
    <col min="1295" max="1295" width="22" style="444" customWidth="1"/>
    <col min="1296" max="1297" width="15.7109375" style="444" customWidth="1"/>
    <col min="1298" max="1298" width="11.7109375" style="444" customWidth="1"/>
    <col min="1299" max="1299" width="6.42578125" style="444" bestFit="1" customWidth="1"/>
    <col min="1300" max="1300" width="11.7109375" style="444" customWidth="1"/>
    <col min="1301" max="1301" width="0" style="444" hidden="1" customWidth="1"/>
    <col min="1302" max="1302" width="3.7109375" style="444" customWidth="1"/>
    <col min="1303" max="1303" width="11.140625" style="444" bestFit="1" customWidth="1"/>
    <col min="1304" max="1305" width="10.5703125" style="444"/>
    <col min="1306" max="1306" width="13.42578125" style="444" customWidth="1"/>
    <col min="1307" max="1526" width="10.5703125" style="444"/>
    <col min="1527" max="1534" width="0" style="444" hidden="1" customWidth="1"/>
    <col min="1535" max="1537" width="3.7109375" style="444" customWidth="1"/>
    <col min="1538" max="1538" width="12.7109375" style="444" customWidth="1"/>
    <col min="1539" max="1539" width="47.42578125" style="444" customWidth="1"/>
    <col min="1540" max="1540" width="5.5703125" style="444" customWidth="1"/>
    <col min="1541" max="1542" width="3.7109375" style="444" customWidth="1"/>
    <col min="1543" max="1543" width="22" style="444" customWidth="1"/>
    <col min="1544" max="1544" width="5.5703125" style="444" customWidth="1"/>
    <col min="1545" max="1546" width="3.7109375" style="444" customWidth="1"/>
    <col min="1547" max="1547" width="22" style="444" customWidth="1"/>
    <col min="1548" max="1548" width="5.5703125" style="444" customWidth="1"/>
    <col min="1549" max="1550" width="3.7109375" style="444" customWidth="1"/>
    <col min="1551" max="1551" width="22" style="444" customWidth="1"/>
    <col min="1552" max="1553" width="15.7109375" style="444" customWidth="1"/>
    <col min="1554" max="1554" width="11.7109375" style="444" customWidth="1"/>
    <col min="1555" max="1555" width="6.42578125" style="444" bestFit="1" customWidth="1"/>
    <col min="1556" max="1556" width="11.7109375" style="444" customWidth="1"/>
    <col min="1557" max="1557" width="0" style="444" hidden="1" customWidth="1"/>
    <col min="1558" max="1558" width="3.7109375" style="444" customWidth="1"/>
    <col min="1559" max="1559" width="11.140625" style="444" bestFit="1" customWidth="1"/>
    <col min="1560" max="1561" width="10.5703125" style="444"/>
    <col min="1562" max="1562" width="13.42578125" style="444" customWidth="1"/>
    <col min="1563" max="1782" width="10.5703125" style="444"/>
    <col min="1783" max="1790" width="0" style="444" hidden="1" customWidth="1"/>
    <col min="1791" max="1793" width="3.7109375" style="444" customWidth="1"/>
    <col min="1794" max="1794" width="12.7109375" style="444" customWidth="1"/>
    <col min="1795" max="1795" width="47.42578125" style="444" customWidth="1"/>
    <col min="1796" max="1796" width="5.5703125" style="444" customWidth="1"/>
    <col min="1797" max="1798" width="3.7109375" style="444" customWidth="1"/>
    <col min="1799" max="1799" width="22" style="444" customWidth="1"/>
    <col min="1800" max="1800" width="5.5703125" style="444" customWidth="1"/>
    <col min="1801" max="1802" width="3.7109375" style="444" customWidth="1"/>
    <col min="1803" max="1803" width="22" style="444" customWidth="1"/>
    <col min="1804" max="1804" width="5.5703125" style="444" customWidth="1"/>
    <col min="1805" max="1806" width="3.7109375" style="444" customWidth="1"/>
    <col min="1807" max="1807" width="22" style="444" customWidth="1"/>
    <col min="1808" max="1809" width="15.7109375" style="444" customWidth="1"/>
    <col min="1810" max="1810" width="11.7109375" style="444" customWidth="1"/>
    <col min="1811" max="1811" width="6.42578125" style="444" bestFit="1" customWidth="1"/>
    <col min="1812" max="1812" width="11.7109375" style="444" customWidth="1"/>
    <col min="1813" max="1813" width="0" style="444" hidden="1" customWidth="1"/>
    <col min="1814" max="1814" width="3.7109375" style="444" customWidth="1"/>
    <col min="1815" max="1815" width="11.140625" style="444" bestFit="1" customWidth="1"/>
    <col min="1816" max="1817" width="10.5703125" style="444"/>
    <col min="1818" max="1818" width="13.42578125" style="444" customWidth="1"/>
    <col min="1819" max="2038" width="10.5703125" style="444"/>
    <col min="2039" max="2046" width="0" style="444" hidden="1" customWidth="1"/>
    <col min="2047" max="2049" width="3.7109375" style="444" customWidth="1"/>
    <col min="2050" max="2050" width="12.7109375" style="444" customWidth="1"/>
    <col min="2051" max="2051" width="47.42578125" style="444" customWidth="1"/>
    <col min="2052" max="2052" width="5.5703125" style="444" customWidth="1"/>
    <col min="2053" max="2054" width="3.7109375" style="444" customWidth="1"/>
    <col min="2055" max="2055" width="22" style="444" customWidth="1"/>
    <col min="2056" max="2056" width="5.5703125" style="444" customWidth="1"/>
    <col min="2057" max="2058" width="3.7109375" style="444" customWidth="1"/>
    <col min="2059" max="2059" width="22" style="444" customWidth="1"/>
    <col min="2060" max="2060" width="5.5703125" style="444" customWidth="1"/>
    <col min="2061" max="2062" width="3.7109375" style="444" customWidth="1"/>
    <col min="2063" max="2063" width="22" style="444" customWidth="1"/>
    <col min="2064" max="2065" width="15.7109375" style="444" customWidth="1"/>
    <col min="2066" max="2066" width="11.7109375" style="444" customWidth="1"/>
    <col min="2067" max="2067" width="6.42578125" style="444" bestFit="1" customWidth="1"/>
    <col min="2068" max="2068" width="11.7109375" style="444" customWidth="1"/>
    <col min="2069" max="2069" width="0" style="444" hidden="1" customWidth="1"/>
    <col min="2070" max="2070" width="3.7109375" style="444" customWidth="1"/>
    <col min="2071" max="2071" width="11.140625" style="444" bestFit="1" customWidth="1"/>
    <col min="2072" max="2073" width="10.5703125" style="444"/>
    <col min="2074" max="2074" width="13.42578125" style="444" customWidth="1"/>
    <col min="2075" max="2294" width="10.5703125" style="444"/>
    <col min="2295" max="2302" width="0" style="444" hidden="1" customWidth="1"/>
    <col min="2303" max="2305" width="3.7109375" style="444" customWidth="1"/>
    <col min="2306" max="2306" width="12.7109375" style="444" customWidth="1"/>
    <col min="2307" max="2307" width="47.42578125" style="444" customWidth="1"/>
    <col min="2308" max="2308" width="5.5703125" style="444" customWidth="1"/>
    <col min="2309" max="2310" width="3.7109375" style="444" customWidth="1"/>
    <col min="2311" max="2311" width="22" style="444" customWidth="1"/>
    <col min="2312" max="2312" width="5.5703125" style="444" customWidth="1"/>
    <col min="2313" max="2314" width="3.7109375" style="444" customWidth="1"/>
    <col min="2315" max="2315" width="22" style="444" customWidth="1"/>
    <col min="2316" max="2316" width="5.5703125" style="444" customWidth="1"/>
    <col min="2317" max="2318" width="3.7109375" style="444" customWidth="1"/>
    <col min="2319" max="2319" width="22" style="444" customWidth="1"/>
    <col min="2320" max="2321" width="15.7109375" style="444" customWidth="1"/>
    <col min="2322" max="2322" width="11.7109375" style="444" customWidth="1"/>
    <col min="2323" max="2323" width="6.42578125" style="444" bestFit="1" customWidth="1"/>
    <col min="2324" max="2324" width="11.7109375" style="444" customWidth="1"/>
    <col min="2325" max="2325" width="0" style="444" hidden="1" customWidth="1"/>
    <col min="2326" max="2326" width="3.7109375" style="444" customWidth="1"/>
    <col min="2327" max="2327" width="11.140625" style="444" bestFit="1" customWidth="1"/>
    <col min="2328" max="2329" width="10.5703125" style="444"/>
    <col min="2330" max="2330" width="13.42578125" style="444" customWidth="1"/>
    <col min="2331" max="2550" width="10.5703125" style="444"/>
    <col min="2551" max="2558" width="0" style="444" hidden="1" customWidth="1"/>
    <col min="2559" max="2561" width="3.7109375" style="444" customWidth="1"/>
    <col min="2562" max="2562" width="12.7109375" style="444" customWidth="1"/>
    <col min="2563" max="2563" width="47.42578125" style="444" customWidth="1"/>
    <col min="2564" max="2564" width="5.5703125" style="444" customWidth="1"/>
    <col min="2565" max="2566" width="3.7109375" style="444" customWidth="1"/>
    <col min="2567" max="2567" width="22" style="444" customWidth="1"/>
    <col min="2568" max="2568" width="5.5703125" style="444" customWidth="1"/>
    <col min="2569" max="2570" width="3.7109375" style="444" customWidth="1"/>
    <col min="2571" max="2571" width="22" style="444" customWidth="1"/>
    <col min="2572" max="2572" width="5.5703125" style="444" customWidth="1"/>
    <col min="2573" max="2574" width="3.7109375" style="444" customWidth="1"/>
    <col min="2575" max="2575" width="22" style="444" customWidth="1"/>
    <col min="2576" max="2577" width="15.7109375" style="444" customWidth="1"/>
    <col min="2578" max="2578" width="11.7109375" style="444" customWidth="1"/>
    <col min="2579" max="2579" width="6.42578125" style="444" bestFit="1" customWidth="1"/>
    <col min="2580" max="2580" width="11.7109375" style="444" customWidth="1"/>
    <col min="2581" max="2581" width="0" style="444" hidden="1" customWidth="1"/>
    <col min="2582" max="2582" width="3.7109375" style="444" customWidth="1"/>
    <col min="2583" max="2583" width="11.140625" style="444" bestFit="1" customWidth="1"/>
    <col min="2584" max="2585" width="10.5703125" style="444"/>
    <col min="2586" max="2586" width="13.42578125" style="444" customWidth="1"/>
    <col min="2587" max="2806" width="10.5703125" style="444"/>
    <col min="2807" max="2814" width="0" style="444" hidden="1" customWidth="1"/>
    <col min="2815" max="2817" width="3.7109375" style="444" customWidth="1"/>
    <col min="2818" max="2818" width="12.7109375" style="444" customWidth="1"/>
    <col min="2819" max="2819" width="47.42578125" style="444" customWidth="1"/>
    <col min="2820" max="2820" width="5.5703125" style="444" customWidth="1"/>
    <col min="2821" max="2822" width="3.7109375" style="444" customWidth="1"/>
    <col min="2823" max="2823" width="22" style="444" customWidth="1"/>
    <col min="2824" max="2824" width="5.5703125" style="444" customWidth="1"/>
    <col min="2825" max="2826" width="3.7109375" style="444" customWidth="1"/>
    <col min="2827" max="2827" width="22" style="444" customWidth="1"/>
    <col min="2828" max="2828" width="5.5703125" style="444" customWidth="1"/>
    <col min="2829" max="2830" width="3.7109375" style="444" customWidth="1"/>
    <col min="2831" max="2831" width="22" style="444" customWidth="1"/>
    <col min="2832" max="2833" width="15.7109375" style="444" customWidth="1"/>
    <col min="2834" max="2834" width="11.7109375" style="444" customWidth="1"/>
    <col min="2835" max="2835" width="6.42578125" style="444" bestFit="1" customWidth="1"/>
    <col min="2836" max="2836" width="11.7109375" style="444" customWidth="1"/>
    <col min="2837" max="2837" width="0" style="444" hidden="1" customWidth="1"/>
    <col min="2838" max="2838" width="3.7109375" style="444" customWidth="1"/>
    <col min="2839" max="2839" width="11.140625" style="444" bestFit="1" customWidth="1"/>
    <col min="2840" max="2841" width="10.5703125" style="444"/>
    <col min="2842" max="2842" width="13.42578125" style="444" customWidth="1"/>
    <col min="2843" max="3062" width="10.5703125" style="444"/>
    <col min="3063" max="3070" width="0" style="444" hidden="1" customWidth="1"/>
    <col min="3071" max="3073" width="3.7109375" style="444" customWidth="1"/>
    <col min="3074" max="3074" width="12.7109375" style="444" customWidth="1"/>
    <col min="3075" max="3075" width="47.42578125" style="444" customWidth="1"/>
    <col min="3076" max="3076" width="5.5703125" style="444" customWidth="1"/>
    <col min="3077" max="3078" width="3.7109375" style="444" customWidth="1"/>
    <col min="3079" max="3079" width="22" style="444" customWidth="1"/>
    <col min="3080" max="3080" width="5.5703125" style="444" customWidth="1"/>
    <col min="3081" max="3082" width="3.7109375" style="444" customWidth="1"/>
    <col min="3083" max="3083" width="22" style="444" customWidth="1"/>
    <col min="3084" max="3084" width="5.5703125" style="444" customWidth="1"/>
    <col min="3085" max="3086" width="3.7109375" style="444" customWidth="1"/>
    <col min="3087" max="3087" width="22" style="444" customWidth="1"/>
    <col min="3088" max="3089" width="15.7109375" style="444" customWidth="1"/>
    <col min="3090" max="3090" width="11.7109375" style="444" customWidth="1"/>
    <col min="3091" max="3091" width="6.42578125" style="444" bestFit="1" customWidth="1"/>
    <col min="3092" max="3092" width="11.7109375" style="444" customWidth="1"/>
    <col min="3093" max="3093" width="0" style="444" hidden="1" customWidth="1"/>
    <col min="3094" max="3094" width="3.7109375" style="444" customWidth="1"/>
    <col min="3095" max="3095" width="11.140625" style="444" bestFit="1" customWidth="1"/>
    <col min="3096" max="3097" width="10.5703125" style="444"/>
    <col min="3098" max="3098" width="13.42578125" style="444" customWidth="1"/>
    <col min="3099" max="3318" width="10.5703125" style="444"/>
    <col min="3319" max="3326" width="0" style="444" hidden="1" customWidth="1"/>
    <col min="3327" max="3329" width="3.7109375" style="444" customWidth="1"/>
    <col min="3330" max="3330" width="12.7109375" style="444" customWidth="1"/>
    <col min="3331" max="3331" width="47.42578125" style="444" customWidth="1"/>
    <col min="3332" max="3332" width="5.5703125" style="444" customWidth="1"/>
    <col min="3333" max="3334" width="3.7109375" style="444" customWidth="1"/>
    <col min="3335" max="3335" width="22" style="444" customWidth="1"/>
    <col min="3336" max="3336" width="5.5703125" style="444" customWidth="1"/>
    <col min="3337" max="3338" width="3.7109375" style="444" customWidth="1"/>
    <col min="3339" max="3339" width="22" style="444" customWidth="1"/>
    <col min="3340" max="3340" width="5.5703125" style="444" customWidth="1"/>
    <col min="3341" max="3342" width="3.7109375" style="444" customWidth="1"/>
    <col min="3343" max="3343" width="22" style="444" customWidth="1"/>
    <col min="3344" max="3345" width="15.7109375" style="444" customWidth="1"/>
    <col min="3346" max="3346" width="11.7109375" style="444" customWidth="1"/>
    <col min="3347" max="3347" width="6.42578125" style="444" bestFit="1" customWidth="1"/>
    <col min="3348" max="3348" width="11.7109375" style="444" customWidth="1"/>
    <col min="3349" max="3349" width="0" style="444" hidden="1" customWidth="1"/>
    <col min="3350" max="3350" width="3.7109375" style="444" customWidth="1"/>
    <col min="3351" max="3351" width="11.140625" style="444" bestFit="1" customWidth="1"/>
    <col min="3352" max="3353" width="10.5703125" style="444"/>
    <col min="3354" max="3354" width="13.42578125" style="444" customWidth="1"/>
    <col min="3355" max="3574" width="10.5703125" style="444"/>
    <col min="3575" max="3582" width="0" style="444" hidden="1" customWidth="1"/>
    <col min="3583" max="3585" width="3.7109375" style="444" customWidth="1"/>
    <col min="3586" max="3586" width="12.7109375" style="444" customWidth="1"/>
    <col min="3587" max="3587" width="47.42578125" style="444" customWidth="1"/>
    <col min="3588" max="3588" width="5.5703125" style="444" customWidth="1"/>
    <col min="3589" max="3590" width="3.7109375" style="444" customWidth="1"/>
    <col min="3591" max="3591" width="22" style="444" customWidth="1"/>
    <col min="3592" max="3592" width="5.5703125" style="444" customWidth="1"/>
    <col min="3593" max="3594" width="3.7109375" style="444" customWidth="1"/>
    <col min="3595" max="3595" width="22" style="444" customWidth="1"/>
    <col min="3596" max="3596" width="5.5703125" style="444" customWidth="1"/>
    <col min="3597" max="3598" width="3.7109375" style="444" customWidth="1"/>
    <col min="3599" max="3599" width="22" style="444" customWidth="1"/>
    <col min="3600" max="3601" width="15.7109375" style="444" customWidth="1"/>
    <col min="3602" max="3602" width="11.7109375" style="444" customWidth="1"/>
    <col min="3603" max="3603" width="6.42578125" style="444" bestFit="1" customWidth="1"/>
    <col min="3604" max="3604" width="11.7109375" style="444" customWidth="1"/>
    <col min="3605" max="3605" width="0" style="444" hidden="1" customWidth="1"/>
    <col min="3606" max="3606" width="3.7109375" style="444" customWidth="1"/>
    <col min="3607" max="3607" width="11.140625" style="444" bestFit="1" customWidth="1"/>
    <col min="3608" max="3609" width="10.5703125" style="444"/>
    <col min="3610" max="3610" width="13.42578125" style="444" customWidth="1"/>
    <col min="3611" max="3830" width="10.5703125" style="444"/>
    <col min="3831" max="3838" width="0" style="444" hidden="1" customWidth="1"/>
    <col min="3839" max="3841" width="3.7109375" style="444" customWidth="1"/>
    <col min="3842" max="3842" width="12.7109375" style="444" customWidth="1"/>
    <col min="3843" max="3843" width="47.42578125" style="444" customWidth="1"/>
    <col min="3844" max="3844" width="5.5703125" style="444" customWidth="1"/>
    <col min="3845" max="3846" width="3.7109375" style="444" customWidth="1"/>
    <col min="3847" max="3847" width="22" style="444" customWidth="1"/>
    <col min="3848" max="3848" width="5.5703125" style="444" customWidth="1"/>
    <col min="3849" max="3850" width="3.7109375" style="444" customWidth="1"/>
    <col min="3851" max="3851" width="22" style="444" customWidth="1"/>
    <col min="3852" max="3852" width="5.5703125" style="444" customWidth="1"/>
    <col min="3853" max="3854" width="3.7109375" style="444" customWidth="1"/>
    <col min="3855" max="3855" width="22" style="444" customWidth="1"/>
    <col min="3856" max="3857" width="15.7109375" style="444" customWidth="1"/>
    <col min="3858" max="3858" width="11.7109375" style="444" customWidth="1"/>
    <col min="3859" max="3859" width="6.42578125" style="444" bestFit="1" customWidth="1"/>
    <col min="3860" max="3860" width="11.7109375" style="444" customWidth="1"/>
    <col min="3861" max="3861" width="0" style="444" hidden="1" customWidth="1"/>
    <col min="3862" max="3862" width="3.7109375" style="444" customWidth="1"/>
    <col min="3863" max="3863" width="11.140625" style="444" bestFit="1" customWidth="1"/>
    <col min="3864" max="3865" width="10.5703125" style="444"/>
    <col min="3866" max="3866" width="13.42578125" style="444" customWidth="1"/>
    <col min="3867" max="4086" width="10.5703125" style="444"/>
    <col min="4087" max="4094" width="0" style="444" hidden="1" customWidth="1"/>
    <col min="4095" max="4097" width="3.7109375" style="444" customWidth="1"/>
    <col min="4098" max="4098" width="12.7109375" style="444" customWidth="1"/>
    <col min="4099" max="4099" width="47.42578125" style="444" customWidth="1"/>
    <col min="4100" max="4100" width="5.5703125" style="444" customWidth="1"/>
    <col min="4101" max="4102" width="3.7109375" style="444" customWidth="1"/>
    <col min="4103" max="4103" width="22" style="444" customWidth="1"/>
    <col min="4104" max="4104" width="5.5703125" style="444" customWidth="1"/>
    <col min="4105" max="4106" width="3.7109375" style="444" customWidth="1"/>
    <col min="4107" max="4107" width="22" style="444" customWidth="1"/>
    <col min="4108" max="4108" width="5.5703125" style="444" customWidth="1"/>
    <col min="4109" max="4110" width="3.7109375" style="444" customWidth="1"/>
    <col min="4111" max="4111" width="22" style="444" customWidth="1"/>
    <col min="4112" max="4113" width="15.7109375" style="444" customWidth="1"/>
    <col min="4114" max="4114" width="11.7109375" style="444" customWidth="1"/>
    <col min="4115" max="4115" width="6.42578125" style="444" bestFit="1" customWidth="1"/>
    <col min="4116" max="4116" width="11.7109375" style="444" customWidth="1"/>
    <col min="4117" max="4117" width="0" style="444" hidden="1" customWidth="1"/>
    <col min="4118" max="4118" width="3.7109375" style="444" customWidth="1"/>
    <col min="4119" max="4119" width="11.140625" style="444" bestFit="1" customWidth="1"/>
    <col min="4120" max="4121" width="10.5703125" style="444"/>
    <col min="4122" max="4122" width="13.42578125" style="444" customWidth="1"/>
    <col min="4123" max="4342" width="10.5703125" style="444"/>
    <col min="4343" max="4350" width="0" style="444" hidden="1" customWidth="1"/>
    <col min="4351" max="4353" width="3.7109375" style="444" customWidth="1"/>
    <col min="4354" max="4354" width="12.7109375" style="444" customWidth="1"/>
    <col min="4355" max="4355" width="47.42578125" style="444" customWidth="1"/>
    <col min="4356" max="4356" width="5.5703125" style="444" customWidth="1"/>
    <col min="4357" max="4358" width="3.7109375" style="444" customWidth="1"/>
    <col min="4359" max="4359" width="22" style="444" customWidth="1"/>
    <col min="4360" max="4360" width="5.5703125" style="444" customWidth="1"/>
    <col min="4361" max="4362" width="3.7109375" style="444" customWidth="1"/>
    <col min="4363" max="4363" width="22" style="444" customWidth="1"/>
    <col min="4364" max="4364" width="5.5703125" style="444" customWidth="1"/>
    <col min="4365" max="4366" width="3.7109375" style="444" customWidth="1"/>
    <col min="4367" max="4367" width="22" style="444" customWidth="1"/>
    <col min="4368" max="4369" width="15.7109375" style="444" customWidth="1"/>
    <col min="4370" max="4370" width="11.7109375" style="444" customWidth="1"/>
    <col min="4371" max="4371" width="6.42578125" style="444" bestFit="1" customWidth="1"/>
    <col min="4372" max="4372" width="11.7109375" style="444" customWidth="1"/>
    <col min="4373" max="4373" width="0" style="444" hidden="1" customWidth="1"/>
    <col min="4374" max="4374" width="3.7109375" style="444" customWidth="1"/>
    <col min="4375" max="4375" width="11.140625" style="444" bestFit="1" customWidth="1"/>
    <col min="4376" max="4377" width="10.5703125" style="444"/>
    <col min="4378" max="4378" width="13.42578125" style="444" customWidth="1"/>
    <col min="4379" max="4598" width="10.5703125" style="444"/>
    <col min="4599" max="4606" width="0" style="444" hidden="1" customWidth="1"/>
    <col min="4607" max="4609" width="3.7109375" style="444" customWidth="1"/>
    <col min="4610" max="4610" width="12.7109375" style="444" customWidth="1"/>
    <col min="4611" max="4611" width="47.42578125" style="444" customWidth="1"/>
    <col min="4612" max="4612" width="5.5703125" style="444" customWidth="1"/>
    <col min="4613" max="4614" width="3.7109375" style="444" customWidth="1"/>
    <col min="4615" max="4615" width="22" style="444" customWidth="1"/>
    <col min="4616" max="4616" width="5.5703125" style="444" customWidth="1"/>
    <col min="4617" max="4618" width="3.7109375" style="444" customWidth="1"/>
    <col min="4619" max="4619" width="22" style="444" customWidth="1"/>
    <col min="4620" max="4620" width="5.5703125" style="444" customWidth="1"/>
    <col min="4621" max="4622" width="3.7109375" style="444" customWidth="1"/>
    <col min="4623" max="4623" width="22" style="444" customWidth="1"/>
    <col min="4624" max="4625" width="15.7109375" style="444" customWidth="1"/>
    <col min="4626" max="4626" width="11.7109375" style="444" customWidth="1"/>
    <col min="4627" max="4627" width="6.42578125" style="444" bestFit="1" customWidth="1"/>
    <col min="4628" max="4628" width="11.7109375" style="444" customWidth="1"/>
    <col min="4629" max="4629" width="0" style="444" hidden="1" customWidth="1"/>
    <col min="4630" max="4630" width="3.7109375" style="444" customWidth="1"/>
    <col min="4631" max="4631" width="11.140625" style="444" bestFit="1" customWidth="1"/>
    <col min="4632" max="4633" width="10.5703125" style="444"/>
    <col min="4634" max="4634" width="13.42578125" style="444" customWidth="1"/>
    <col min="4635" max="4854" width="10.5703125" style="444"/>
    <col min="4855" max="4862" width="0" style="444" hidden="1" customWidth="1"/>
    <col min="4863" max="4865" width="3.7109375" style="444" customWidth="1"/>
    <col min="4866" max="4866" width="12.7109375" style="444" customWidth="1"/>
    <col min="4867" max="4867" width="47.42578125" style="444" customWidth="1"/>
    <col min="4868" max="4868" width="5.5703125" style="444" customWidth="1"/>
    <col min="4869" max="4870" width="3.7109375" style="444" customWidth="1"/>
    <col min="4871" max="4871" width="22" style="444" customWidth="1"/>
    <col min="4872" max="4872" width="5.5703125" style="444" customWidth="1"/>
    <col min="4873" max="4874" width="3.7109375" style="444" customWidth="1"/>
    <col min="4875" max="4875" width="22" style="444" customWidth="1"/>
    <col min="4876" max="4876" width="5.5703125" style="444" customWidth="1"/>
    <col min="4877" max="4878" width="3.7109375" style="444" customWidth="1"/>
    <col min="4879" max="4879" width="22" style="444" customWidth="1"/>
    <col min="4880" max="4881" width="15.7109375" style="444" customWidth="1"/>
    <col min="4882" max="4882" width="11.7109375" style="444" customWidth="1"/>
    <col min="4883" max="4883" width="6.42578125" style="444" bestFit="1" customWidth="1"/>
    <col min="4884" max="4884" width="11.7109375" style="444" customWidth="1"/>
    <col min="4885" max="4885" width="0" style="444" hidden="1" customWidth="1"/>
    <col min="4886" max="4886" width="3.7109375" style="444" customWidth="1"/>
    <col min="4887" max="4887" width="11.140625" style="444" bestFit="1" customWidth="1"/>
    <col min="4888" max="4889" width="10.5703125" style="444"/>
    <col min="4890" max="4890" width="13.42578125" style="444" customWidth="1"/>
    <col min="4891" max="5110" width="10.5703125" style="444"/>
    <col min="5111" max="5118" width="0" style="444" hidden="1" customWidth="1"/>
    <col min="5119" max="5121" width="3.7109375" style="444" customWidth="1"/>
    <col min="5122" max="5122" width="12.7109375" style="444" customWidth="1"/>
    <col min="5123" max="5123" width="47.42578125" style="444" customWidth="1"/>
    <col min="5124" max="5124" width="5.5703125" style="444" customWidth="1"/>
    <col min="5125" max="5126" width="3.7109375" style="444" customWidth="1"/>
    <col min="5127" max="5127" width="22" style="444" customWidth="1"/>
    <col min="5128" max="5128" width="5.5703125" style="444" customWidth="1"/>
    <col min="5129" max="5130" width="3.7109375" style="444" customWidth="1"/>
    <col min="5131" max="5131" width="22" style="444" customWidth="1"/>
    <col min="5132" max="5132" width="5.5703125" style="444" customWidth="1"/>
    <col min="5133" max="5134" width="3.7109375" style="444" customWidth="1"/>
    <col min="5135" max="5135" width="22" style="444" customWidth="1"/>
    <col min="5136" max="5137" width="15.7109375" style="444" customWidth="1"/>
    <col min="5138" max="5138" width="11.7109375" style="444" customWidth="1"/>
    <col min="5139" max="5139" width="6.42578125" style="444" bestFit="1" customWidth="1"/>
    <col min="5140" max="5140" width="11.7109375" style="444" customWidth="1"/>
    <col min="5141" max="5141" width="0" style="444" hidden="1" customWidth="1"/>
    <col min="5142" max="5142" width="3.7109375" style="444" customWidth="1"/>
    <col min="5143" max="5143" width="11.140625" style="444" bestFit="1" customWidth="1"/>
    <col min="5144" max="5145" width="10.5703125" style="444"/>
    <col min="5146" max="5146" width="13.42578125" style="444" customWidth="1"/>
    <col min="5147" max="5366" width="10.5703125" style="444"/>
    <col min="5367" max="5374" width="0" style="444" hidden="1" customWidth="1"/>
    <col min="5375" max="5377" width="3.7109375" style="444" customWidth="1"/>
    <col min="5378" max="5378" width="12.7109375" style="444" customWidth="1"/>
    <col min="5379" max="5379" width="47.42578125" style="444" customWidth="1"/>
    <col min="5380" max="5380" width="5.5703125" style="444" customWidth="1"/>
    <col min="5381" max="5382" width="3.7109375" style="444" customWidth="1"/>
    <col min="5383" max="5383" width="22" style="444" customWidth="1"/>
    <col min="5384" max="5384" width="5.5703125" style="444" customWidth="1"/>
    <col min="5385" max="5386" width="3.7109375" style="444" customWidth="1"/>
    <col min="5387" max="5387" width="22" style="444" customWidth="1"/>
    <col min="5388" max="5388" width="5.5703125" style="444" customWidth="1"/>
    <col min="5389" max="5390" width="3.7109375" style="444" customWidth="1"/>
    <col min="5391" max="5391" width="22" style="444" customWidth="1"/>
    <col min="5392" max="5393" width="15.7109375" style="444" customWidth="1"/>
    <col min="5394" max="5394" width="11.7109375" style="444" customWidth="1"/>
    <col min="5395" max="5395" width="6.42578125" style="444" bestFit="1" customWidth="1"/>
    <col min="5396" max="5396" width="11.7109375" style="444" customWidth="1"/>
    <col min="5397" max="5397" width="0" style="444" hidden="1" customWidth="1"/>
    <col min="5398" max="5398" width="3.7109375" style="444" customWidth="1"/>
    <col min="5399" max="5399" width="11.140625" style="444" bestFit="1" customWidth="1"/>
    <col min="5400" max="5401" width="10.5703125" style="444"/>
    <col min="5402" max="5402" width="13.42578125" style="444" customWidth="1"/>
    <col min="5403" max="5622" width="10.5703125" style="444"/>
    <col min="5623" max="5630" width="0" style="444" hidden="1" customWidth="1"/>
    <col min="5631" max="5633" width="3.7109375" style="444" customWidth="1"/>
    <col min="5634" max="5634" width="12.7109375" style="444" customWidth="1"/>
    <col min="5635" max="5635" width="47.42578125" style="444" customWidth="1"/>
    <col min="5636" max="5636" width="5.5703125" style="444" customWidth="1"/>
    <col min="5637" max="5638" width="3.7109375" style="444" customWidth="1"/>
    <col min="5639" max="5639" width="22" style="444" customWidth="1"/>
    <col min="5640" max="5640" width="5.5703125" style="444" customWidth="1"/>
    <col min="5641" max="5642" width="3.7109375" style="444" customWidth="1"/>
    <col min="5643" max="5643" width="22" style="444" customWidth="1"/>
    <col min="5644" max="5644" width="5.5703125" style="444" customWidth="1"/>
    <col min="5645" max="5646" width="3.7109375" style="444" customWidth="1"/>
    <col min="5647" max="5647" width="22" style="444" customWidth="1"/>
    <col min="5648" max="5649" width="15.7109375" style="444" customWidth="1"/>
    <col min="5650" max="5650" width="11.7109375" style="444" customWidth="1"/>
    <col min="5651" max="5651" width="6.42578125" style="444" bestFit="1" customWidth="1"/>
    <col min="5652" max="5652" width="11.7109375" style="444" customWidth="1"/>
    <col min="5653" max="5653" width="0" style="444" hidden="1" customWidth="1"/>
    <col min="5654" max="5654" width="3.7109375" style="444" customWidth="1"/>
    <col min="5655" max="5655" width="11.140625" style="444" bestFit="1" customWidth="1"/>
    <col min="5656" max="5657" width="10.5703125" style="444"/>
    <col min="5658" max="5658" width="13.42578125" style="444" customWidth="1"/>
    <col min="5659" max="5878" width="10.5703125" style="444"/>
    <col min="5879" max="5886" width="0" style="444" hidden="1" customWidth="1"/>
    <col min="5887" max="5889" width="3.7109375" style="444" customWidth="1"/>
    <col min="5890" max="5890" width="12.7109375" style="444" customWidth="1"/>
    <col min="5891" max="5891" width="47.42578125" style="444" customWidth="1"/>
    <col min="5892" max="5892" width="5.5703125" style="444" customWidth="1"/>
    <col min="5893" max="5894" width="3.7109375" style="444" customWidth="1"/>
    <col min="5895" max="5895" width="22" style="444" customWidth="1"/>
    <col min="5896" max="5896" width="5.5703125" style="444" customWidth="1"/>
    <col min="5897" max="5898" width="3.7109375" style="444" customWidth="1"/>
    <col min="5899" max="5899" width="22" style="444" customWidth="1"/>
    <col min="5900" max="5900" width="5.5703125" style="444" customWidth="1"/>
    <col min="5901" max="5902" width="3.7109375" style="444" customWidth="1"/>
    <col min="5903" max="5903" width="22" style="444" customWidth="1"/>
    <col min="5904" max="5905" width="15.7109375" style="444" customWidth="1"/>
    <col min="5906" max="5906" width="11.7109375" style="444" customWidth="1"/>
    <col min="5907" max="5907" width="6.42578125" style="444" bestFit="1" customWidth="1"/>
    <col min="5908" max="5908" width="11.7109375" style="444" customWidth="1"/>
    <col min="5909" max="5909" width="0" style="444" hidden="1" customWidth="1"/>
    <col min="5910" max="5910" width="3.7109375" style="444" customWidth="1"/>
    <col min="5911" max="5911" width="11.140625" style="444" bestFit="1" customWidth="1"/>
    <col min="5912" max="5913" width="10.5703125" style="444"/>
    <col min="5914" max="5914" width="13.42578125" style="444" customWidth="1"/>
    <col min="5915" max="6134" width="10.5703125" style="444"/>
    <col min="6135" max="6142" width="0" style="444" hidden="1" customWidth="1"/>
    <col min="6143" max="6145" width="3.7109375" style="444" customWidth="1"/>
    <col min="6146" max="6146" width="12.7109375" style="444" customWidth="1"/>
    <col min="6147" max="6147" width="47.42578125" style="444" customWidth="1"/>
    <col min="6148" max="6148" width="5.5703125" style="444" customWidth="1"/>
    <col min="6149" max="6150" width="3.7109375" style="444" customWidth="1"/>
    <col min="6151" max="6151" width="22" style="444" customWidth="1"/>
    <col min="6152" max="6152" width="5.5703125" style="444" customWidth="1"/>
    <col min="6153" max="6154" width="3.7109375" style="444" customWidth="1"/>
    <col min="6155" max="6155" width="22" style="444" customWidth="1"/>
    <col min="6156" max="6156" width="5.5703125" style="444" customWidth="1"/>
    <col min="6157" max="6158" width="3.7109375" style="444" customWidth="1"/>
    <col min="6159" max="6159" width="22" style="444" customWidth="1"/>
    <col min="6160" max="6161" width="15.7109375" style="444" customWidth="1"/>
    <col min="6162" max="6162" width="11.7109375" style="444" customWidth="1"/>
    <col min="6163" max="6163" width="6.42578125" style="444" bestFit="1" customWidth="1"/>
    <col min="6164" max="6164" width="11.7109375" style="444" customWidth="1"/>
    <col min="6165" max="6165" width="0" style="444" hidden="1" customWidth="1"/>
    <col min="6166" max="6166" width="3.7109375" style="444" customWidth="1"/>
    <col min="6167" max="6167" width="11.140625" style="444" bestFit="1" customWidth="1"/>
    <col min="6168" max="6169" width="10.5703125" style="444"/>
    <col min="6170" max="6170" width="13.42578125" style="444" customWidth="1"/>
    <col min="6171" max="6390" width="10.5703125" style="444"/>
    <col min="6391" max="6398" width="0" style="444" hidden="1" customWidth="1"/>
    <col min="6399" max="6401" width="3.7109375" style="444" customWidth="1"/>
    <col min="6402" max="6402" width="12.7109375" style="444" customWidth="1"/>
    <col min="6403" max="6403" width="47.42578125" style="444" customWidth="1"/>
    <col min="6404" max="6404" width="5.5703125" style="444" customWidth="1"/>
    <col min="6405" max="6406" width="3.7109375" style="444" customWidth="1"/>
    <col min="6407" max="6407" width="22" style="444" customWidth="1"/>
    <col min="6408" max="6408" width="5.5703125" style="444" customWidth="1"/>
    <col min="6409" max="6410" width="3.7109375" style="444" customWidth="1"/>
    <col min="6411" max="6411" width="22" style="444" customWidth="1"/>
    <col min="6412" max="6412" width="5.5703125" style="444" customWidth="1"/>
    <col min="6413" max="6414" width="3.7109375" style="444" customWidth="1"/>
    <col min="6415" max="6415" width="22" style="444" customWidth="1"/>
    <col min="6416" max="6417" width="15.7109375" style="444" customWidth="1"/>
    <col min="6418" max="6418" width="11.7109375" style="444" customWidth="1"/>
    <col min="6419" max="6419" width="6.42578125" style="444" bestFit="1" customWidth="1"/>
    <col min="6420" max="6420" width="11.7109375" style="444" customWidth="1"/>
    <col min="6421" max="6421" width="0" style="444" hidden="1" customWidth="1"/>
    <col min="6422" max="6422" width="3.7109375" style="444" customWidth="1"/>
    <col min="6423" max="6423" width="11.140625" style="444" bestFit="1" customWidth="1"/>
    <col min="6424" max="6425" width="10.5703125" style="444"/>
    <col min="6426" max="6426" width="13.42578125" style="444" customWidth="1"/>
    <col min="6427" max="6646" width="10.5703125" style="444"/>
    <col min="6647" max="6654" width="0" style="444" hidden="1" customWidth="1"/>
    <col min="6655" max="6657" width="3.7109375" style="444" customWidth="1"/>
    <col min="6658" max="6658" width="12.7109375" style="444" customWidth="1"/>
    <col min="6659" max="6659" width="47.42578125" style="444" customWidth="1"/>
    <col min="6660" max="6660" width="5.5703125" style="444" customWidth="1"/>
    <col min="6661" max="6662" width="3.7109375" style="444" customWidth="1"/>
    <col min="6663" max="6663" width="22" style="444" customWidth="1"/>
    <col min="6664" max="6664" width="5.5703125" style="444" customWidth="1"/>
    <col min="6665" max="6666" width="3.7109375" style="444" customWidth="1"/>
    <col min="6667" max="6667" width="22" style="444" customWidth="1"/>
    <col min="6668" max="6668" width="5.5703125" style="444" customWidth="1"/>
    <col min="6669" max="6670" width="3.7109375" style="444" customWidth="1"/>
    <col min="6671" max="6671" width="22" style="444" customWidth="1"/>
    <col min="6672" max="6673" width="15.7109375" style="444" customWidth="1"/>
    <col min="6674" max="6674" width="11.7109375" style="444" customWidth="1"/>
    <col min="6675" max="6675" width="6.42578125" style="444" bestFit="1" customWidth="1"/>
    <col min="6676" max="6676" width="11.7109375" style="444" customWidth="1"/>
    <col min="6677" max="6677" width="0" style="444" hidden="1" customWidth="1"/>
    <col min="6678" max="6678" width="3.7109375" style="444" customWidth="1"/>
    <col min="6679" max="6679" width="11.140625" style="444" bestFit="1" customWidth="1"/>
    <col min="6680" max="6681" width="10.5703125" style="444"/>
    <col min="6682" max="6682" width="13.42578125" style="444" customWidth="1"/>
    <col min="6683" max="6902" width="10.5703125" style="444"/>
    <col min="6903" max="6910" width="0" style="444" hidden="1" customWidth="1"/>
    <col min="6911" max="6913" width="3.7109375" style="444" customWidth="1"/>
    <col min="6914" max="6914" width="12.7109375" style="444" customWidth="1"/>
    <col min="6915" max="6915" width="47.42578125" style="444" customWidth="1"/>
    <col min="6916" max="6916" width="5.5703125" style="444" customWidth="1"/>
    <col min="6917" max="6918" width="3.7109375" style="444" customWidth="1"/>
    <col min="6919" max="6919" width="22" style="444" customWidth="1"/>
    <col min="6920" max="6920" width="5.5703125" style="444" customWidth="1"/>
    <col min="6921" max="6922" width="3.7109375" style="444" customWidth="1"/>
    <col min="6923" max="6923" width="22" style="444" customWidth="1"/>
    <col min="6924" max="6924" width="5.5703125" style="444" customWidth="1"/>
    <col min="6925" max="6926" width="3.7109375" style="444" customWidth="1"/>
    <col min="6927" max="6927" width="22" style="444" customWidth="1"/>
    <col min="6928" max="6929" width="15.7109375" style="444" customWidth="1"/>
    <col min="6930" max="6930" width="11.7109375" style="444" customWidth="1"/>
    <col min="6931" max="6931" width="6.42578125" style="444" bestFit="1" customWidth="1"/>
    <col min="6932" max="6932" width="11.7109375" style="444" customWidth="1"/>
    <col min="6933" max="6933" width="0" style="444" hidden="1" customWidth="1"/>
    <col min="6934" max="6934" width="3.7109375" style="444" customWidth="1"/>
    <col min="6935" max="6935" width="11.140625" style="444" bestFit="1" customWidth="1"/>
    <col min="6936" max="6937" width="10.5703125" style="444"/>
    <col min="6938" max="6938" width="13.42578125" style="444" customWidth="1"/>
    <col min="6939" max="7158" width="10.5703125" style="444"/>
    <col min="7159" max="7166" width="0" style="444" hidden="1" customWidth="1"/>
    <col min="7167" max="7169" width="3.7109375" style="444" customWidth="1"/>
    <col min="7170" max="7170" width="12.7109375" style="444" customWidth="1"/>
    <col min="7171" max="7171" width="47.42578125" style="444" customWidth="1"/>
    <col min="7172" max="7172" width="5.5703125" style="444" customWidth="1"/>
    <col min="7173" max="7174" width="3.7109375" style="444" customWidth="1"/>
    <col min="7175" max="7175" width="22" style="444" customWidth="1"/>
    <col min="7176" max="7176" width="5.5703125" style="444" customWidth="1"/>
    <col min="7177" max="7178" width="3.7109375" style="444" customWidth="1"/>
    <col min="7179" max="7179" width="22" style="444" customWidth="1"/>
    <col min="7180" max="7180" width="5.5703125" style="444" customWidth="1"/>
    <col min="7181" max="7182" width="3.7109375" style="444" customWidth="1"/>
    <col min="7183" max="7183" width="22" style="444" customWidth="1"/>
    <col min="7184" max="7185" width="15.7109375" style="444" customWidth="1"/>
    <col min="7186" max="7186" width="11.7109375" style="444" customWidth="1"/>
    <col min="7187" max="7187" width="6.42578125" style="444" bestFit="1" customWidth="1"/>
    <col min="7188" max="7188" width="11.7109375" style="444" customWidth="1"/>
    <col min="7189" max="7189" width="0" style="444" hidden="1" customWidth="1"/>
    <col min="7190" max="7190" width="3.7109375" style="444" customWidth="1"/>
    <col min="7191" max="7191" width="11.140625" style="444" bestFit="1" customWidth="1"/>
    <col min="7192" max="7193" width="10.5703125" style="444"/>
    <col min="7194" max="7194" width="13.42578125" style="444" customWidth="1"/>
    <col min="7195" max="7414" width="10.5703125" style="444"/>
    <col min="7415" max="7422" width="0" style="444" hidden="1" customWidth="1"/>
    <col min="7423" max="7425" width="3.7109375" style="444" customWidth="1"/>
    <col min="7426" max="7426" width="12.7109375" style="444" customWidth="1"/>
    <col min="7427" max="7427" width="47.42578125" style="444" customWidth="1"/>
    <col min="7428" max="7428" width="5.5703125" style="444" customWidth="1"/>
    <col min="7429" max="7430" width="3.7109375" style="444" customWidth="1"/>
    <col min="7431" max="7431" width="22" style="444" customWidth="1"/>
    <col min="7432" max="7432" width="5.5703125" style="444" customWidth="1"/>
    <col min="7433" max="7434" width="3.7109375" style="444" customWidth="1"/>
    <col min="7435" max="7435" width="22" style="444" customWidth="1"/>
    <col min="7436" max="7436" width="5.5703125" style="444" customWidth="1"/>
    <col min="7437" max="7438" width="3.7109375" style="444" customWidth="1"/>
    <col min="7439" max="7439" width="22" style="444" customWidth="1"/>
    <col min="7440" max="7441" width="15.7109375" style="444" customWidth="1"/>
    <col min="7442" max="7442" width="11.7109375" style="444" customWidth="1"/>
    <col min="7443" max="7443" width="6.42578125" style="444" bestFit="1" customWidth="1"/>
    <col min="7444" max="7444" width="11.7109375" style="444" customWidth="1"/>
    <col min="7445" max="7445" width="0" style="444" hidden="1" customWidth="1"/>
    <col min="7446" max="7446" width="3.7109375" style="444" customWidth="1"/>
    <col min="7447" max="7447" width="11.140625" style="444" bestFit="1" customWidth="1"/>
    <col min="7448" max="7449" width="10.5703125" style="444"/>
    <col min="7450" max="7450" width="13.42578125" style="444" customWidth="1"/>
    <col min="7451" max="7670" width="10.5703125" style="444"/>
    <col min="7671" max="7678" width="0" style="444" hidden="1" customWidth="1"/>
    <col min="7679" max="7681" width="3.7109375" style="444" customWidth="1"/>
    <col min="7682" max="7682" width="12.7109375" style="444" customWidth="1"/>
    <col min="7683" max="7683" width="47.42578125" style="444" customWidth="1"/>
    <col min="7684" max="7684" width="5.5703125" style="444" customWidth="1"/>
    <col min="7685" max="7686" width="3.7109375" style="444" customWidth="1"/>
    <col min="7687" max="7687" width="22" style="444" customWidth="1"/>
    <col min="7688" max="7688" width="5.5703125" style="444" customWidth="1"/>
    <col min="7689" max="7690" width="3.7109375" style="444" customWidth="1"/>
    <col min="7691" max="7691" width="22" style="444" customWidth="1"/>
    <col min="7692" max="7692" width="5.5703125" style="444" customWidth="1"/>
    <col min="7693" max="7694" width="3.7109375" style="444" customWidth="1"/>
    <col min="7695" max="7695" width="22" style="444" customWidth="1"/>
    <col min="7696" max="7697" width="15.7109375" style="444" customWidth="1"/>
    <col min="7698" max="7698" width="11.7109375" style="444" customWidth="1"/>
    <col min="7699" max="7699" width="6.42578125" style="444" bestFit="1" customWidth="1"/>
    <col min="7700" max="7700" width="11.7109375" style="444" customWidth="1"/>
    <col min="7701" max="7701" width="0" style="444" hidden="1" customWidth="1"/>
    <col min="7702" max="7702" width="3.7109375" style="444" customWidth="1"/>
    <col min="7703" max="7703" width="11.140625" style="444" bestFit="1" customWidth="1"/>
    <col min="7704" max="7705" width="10.5703125" style="444"/>
    <col min="7706" max="7706" width="13.42578125" style="444" customWidth="1"/>
    <col min="7707" max="7926" width="10.5703125" style="444"/>
    <col min="7927" max="7934" width="0" style="444" hidden="1" customWidth="1"/>
    <col min="7935" max="7937" width="3.7109375" style="444" customWidth="1"/>
    <col min="7938" max="7938" width="12.7109375" style="444" customWidth="1"/>
    <col min="7939" max="7939" width="47.42578125" style="444" customWidth="1"/>
    <col min="7940" max="7940" width="5.5703125" style="444" customWidth="1"/>
    <col min="7941" max="7942" width="3.7109375" style="444" customWidth="1"/>
    <col min="7943" max="7943" width="22" style="444" customWidth="1"/>
    <col min="7944" max="7944" width="5.5703125" style="444" customWidth="1"/>
    <col min="7945" max="7946" width="3.7109375" style="444" customWidth="1"/>
    <col min="7947" max="7947" width="22" style="444" customWidth="1"/>
    <col min="7948" max="7948" width="5.5703125" style="444" customWidth="1"/>
    <col min="7949" max="7950" width="3.7109375" style="444" customWidth="1"/>
    <col min="7951" max="7951" width="22" style="444" customWidth="1"/>
    <col min="7952" max="7953" width="15.7109375" style="444" customWidth="1"/>
    <col min="7954" max="7954" width="11.7109375" style="444" customWidth="1"/>
    <col min="7955" max="7955" width="6.42578125" style="444" bestFit="1" customWidth="1"/>
    <col min="7956" max="7956" width="11.7109375" style="444" customWidth="1"/>
    <col min="7957" max="7957" width="0" style="444" hidden="1" customWidth="1"/>
    <col min="7958" max="7958" width="3.7109375" style="444" customWidth="1"/>
    <col min="7959" max="7959" width="11.140625" style="444" bestFit="1" customWidth="1"/>
    <col min="7960" max="7961" width="10.5703125" style="444"/>
    <col min="7962" max="7962" width="13.42578125" style="444" customWidth="1"/>
    <col min="7963" max="8182" width="10.5703125" style="444"/>
    <col min="8183" max="8190" width="0" style="444" hidden="1" customWidth="1"/>
    <col min="8191" max="8193" width="3.7109375" style="444" customWidth="1"/>
    <col min="8194" max="8194" width="12.7109375" style="444" customWidth="1"/>
    <col min="8195" max="8195" width="47.42578125" style="444" customWidth="1"/>
    <col min="8196" max="8196" width="5.5703125" style="444" customWidth="1"/>
    <col min="8197" max="8198" width="3.7109375" style="444" customWidth="1"/>
    <col min="8199" max="8199" width="22" style="444" customWidth="1"/>
    <col min="8200" max="8200" width="5.5703125" style="444" customWidth="1"/>
    <col min="8201" max="8202" width="3.7109375" style="444" customWidth="1"/>
    <col min="8203" max="8203" width="22" style="444" customWidth="1"/>
    <col min="8204" max="8204" width="5.5703125" style="444" customWidth="1"/>
    <col min="8205" max="8206" width="3.7109375" style="444" customWidth="1"/>
    <col min="8207" max="8207" width="22" style="444" customWidth="1"/>
    <col min="8208" max="8209" width="15.7109375" style="444" customWidth="1"/>
    <col min="8210" max="8210" width="11.7109375" style="444" customWidth="1"/>
    <col min="8211" max="8211" width="6.42578125" style="444" bestFit="1" customWidth="1"/>
    <col min="8212" max="8212" width="11.7109375" style="444" customWidth="1"/>
    <col min="8213" max="8213" width="0" style="444" hidden="1" customWidth="1"/>
    <col min="8214" max="8214" width="3.7109375" style="444" customWidth="1"/>
    <col min="8215" max="8215" width="11.140625" style="444" bestFit="1" customWidth="1"/>
    <col min="8216" max="8217" width="10.5703125" style="444"/>
    <col min="8218" max="8218" width="13.42578125" style="444" customWidth="1"/>
    <col min="8219" max="8438" width="10.5703125" style="444"/>
    <col min="8439" max="8446" width="0" style="444" hidden="1" customWidth="1"/>
    <col min="8447" max="8449" width="3.7109375" style="444" customWidth="1"/>
    <col min="8450" max="8450" width="12.7109375" style="444" customWidth="1"/>
    <col min="8451" max="8451" width="47.42578125" style="444" customWidth="1"/>
    <col min="8452" max="8452" width="5.5703125" style="444" customWidth="1"/>
    <col min="8453" max="8454" width="3.7109375" style="444" customWidth="1"/>
    <col min="8455" max="8455" width="22" style="444" customWidth="1"/>
    <col min="8456" max="8456" width="5.5703125" style="444" customWidth="1"/>
    <col min="8457" max="8458" width="3.7109375" style="444" customWidth="1"/>
    <col min="8459" max="8459" width="22" style="444" customWidth="1"/>
    <col min="8460" max="8460" width="5.5703125" style="444" customWidth="1"/>
    <col min="8461" max="8462" width="3.7109375" style="444" customWidth="1"/>
    <col min="8463" max="8463" width="22" style="444" customWidth="1"/>
    <col min="8464" max="8465" width="15.7109375" style="444" customWidth="1"/>
    <col min="8466" max="8466" width="11.7109375" style="444" customWidth="1"/>
    <col min="8467" max="8467" width="6.42578125" style="444" bestFit="1" customWidth="1"/>
    <col min="8468" max="8468" width="11.7109375" style="444" customWidth="1"/>
    <col min="8469" max="8469" width="0" style="444" hidden="1" customWidth="1"/>
    <col min="8470" max="8470" width="3.7109375" style="444" customWidth="1"/>
    <col min="8471" max="8471" width="11.140625" style="444" bestFit="1" customWidth="1"/>
    <col min="8472" max="8473" width="10.5703125" style="444"/>
    <col min="8474" max="8474" width="13.42578125" style="444" customWidth="1"/>
    <col min="8475" max="8694" width="10.5703125" style="444"/>
    <col min="8695" max="8702" width="0" style="444" hidden="1" customWidth="1"/>
    <col min="8703" max="8705" width="3.7109375" style="444" customWidth="1"/>
    <col min="8706" max="8706" width="12.7109375" style="444" customWidth="1"/>
    <col min="8707" max="8707" width="47.42578125" style="444" customWidth="1"/>
    <col min="8708" max="8708" width="5.5703125" style="444" customWidth="1"/>
    <col min="8709" max="8710" width="3.7109375" style="444" customWidth="1"/>
    <col min="8711" max="8711" width="22" style="444" customWidth="1"/>
    <col min="8712" max="8712" width="5.5703125" style="444" customWidth="1"/>
    <col min="8713" max="8714" width="3.7109375" style="444" customWidth="1"/>
    <col min="8715" max="8715" width="22" style="444" customWidth="1"/>
    <col min="8716" max="8716" width="5.5703125" style="444" customWidth="1"/>
    <col min="8717" max="8718" width="3.7109375" style="444" customWidth="1"/>
    <col min="8719" max="8719" width="22" style="444" customWidth="1"/>
    <col min="8720" max="8721" width="15.7109375" style="444" customWidth="1"/>
    <col min="8722" max="8722" width="11.7109375" style="444" customWidth="1"/>
    <col min="8723" max="8723" width="6.42578125" style="444" bestFit="1" customWidth="1"/>
    <col min="8724" max="8724" width="11.7109375" style="444" customWidth="1"/>
    <col min="8725" max="8725" width="0" style="444" hidden="1" customWidth="1"/>
    <col min="8726" max="8726" width="3.7109375" style="444" customWidth="1"/>
    <col min="8727" max="8727" width="11.140625" style="444" bestFit="1" customWidth="1"/>
    <col min="8728" max="8729" width="10.5703125" style="444"/>
    <col min="8730" max="8730" width="13.42578125" style="444" customWidth="1"/>
    <col min="8731" max="8950" width="10.5703125" style="444"/>
    <col min="8951" max="8958" width="0" style="444" hidden="1" customWidth="1"/>
    <col min="8959" max="8961" width="3.7109375" style="444" customWidth="1"/>
    <col min="8962" max="8962" width="12.7109375" style="444" customWidth="1"/>
    <col min="8963" max="8963" width="47.42578125" style="444" customWidth="1"/>
    <col min="8964" max="8964" width="5.5703125" style="444" customWidth="1"/>
    <col min="8965" max="8966" width="3.7109375" style="444" customWidth="1"/>
    <col min="8967" max="8967" width="22" style="444" customWidth="1"/>
    <col min="8968" max="8968" width="5.5703125" style="444" customWidth="1"/>
    <col min="8969" max="8970" width="3.7109375" style="444" customWidth="1"/>
    <col min="8971" max="8971" width="22" style="444" customWidth="1"/>
    <col min="8972" max="8972" width="5.5703125" style="444" customWidth="1"/>
    <col min="8973" max="8974" width="3.7109375" style="444" customWidth="1"/>
    <col min="8975" max="8975" width="22" style="444" customWidth="1"/>
    <col min="8976" max="8977" width="15.7109375" style="444" customWidth="1"/>
    <col min="8978" max="8978" width="11.7109375" style="444" customWidth="1"/>
    <col min="8979" max="8979" width="6.42578125" style="444" bestFit="1" customWidth="1"/>
    <col min="8980" max="8980" width="11.7109375" style="444" customWidth="1"/>
    <col min="8981" max="8981" width="0" style="444" hidden="1" customWidth="1"/>
    <col min="8982" max="8982" width="3.7109375" style="444" customWidth="1"/>
    <col min="8983" max="8983" width="11.140625" style="444" bestFit="1" customWidth="1"/>
    <col min="8984" max="8985" width="10.5703125" style="444"/>
    <col min="8986" max="8986" width="13.42578125" style="444" customWidth="1"/>
    <col min="8987" max="9206" width="10.5703125" style="444"/>
    <col min="9207" max="9214" width="0" style="444" hidden="1" customWidth="1"/>
    <col min="9215" max="9217" width="3.7109375" style="444" customWidth="1"/>
    <col min="9218" max="9218" width="12.7109375" style="444" customWidth="1"/>
    <col min="9219" max="9219" width="47.42578125" style="444" customWidth="1"/>
    <col min="9220" max="9220" width="5.5703125" style="444" customWidth="1"/>
    <col min="9221" max="9222" width="3.7109375" style="444" customWidth="1"/>
    <col min="9223" max="9223" width="22" style="444" customWidth="1"/>
    <col min="9224" max="9224" width="5.5703125" style="444" customWidth="1"/>
    <col min="9225" max="9226" width="3.7109375" style="444" customWidth="1"/>
    <col min="9227" max="9227" width="22" style="444" customWidth="1"/>
    <col min="9228" max="9228" width="5.5703125" style="444" customWidth="1"/>
    <col min="9229" max="9230" width="3.7109375" style="444" customWidth="1"/>
    <col min="9231" max="9231" width="22" style="444" customWidth="1"/>
    <col min="9232" max="9233" width="15.7109375" style="444" customWidth="1"/>
    <col min="9234" max="9234" width="11.7109375" style="444" customWidth="1"/>
    <col min="9235" max="9235" width="6.42578125" style="444" bestFit="1" customWidth="1"/>
    <col min="9236" max="9236" width="11.7109375" style="444" customWidth="1"/>
    <col min="9237" max="9237" width="0" style="444" hidden="1" customWidth="1"/>
    <col min="9238" max="9238" width="3.7109375" style="444" customWidth="1"/>
    <col min="9239" max="9239" width="11.140625" style="444" bestFit="1" customWidth="1"/>
    <col min="9240" max="9241" width="10.5703125" style="444"/>
    <col min="9242" max="9242" width="13.42578125" style="444" customWidth="1"/>
    <col min="9243" max="9462" width="10.5703125" style="444"/>
    <col min="9463" max="9470" width="0" style="444" hidden="1" customWidth="1"/>
    <col min="9471" max="9473" width="3.7109375" style="444" customWidth="1"/>
    <col min="9474" max="9474" width="12.7109375" style="444" customWidth="1"/>
    <col min="9475" max="9475" width="47.42578125" style="444" customWidth="1"/>
    <col min="9476" max="9476" width="5.5703125" style="444" customWidth="1"/>
    <col min="9477" max="9478" width="3.7109375" style="444" customWidth="1"/>
    <col min="9479" max="9479" width="22" style="444" customWidth="1"/>
    <col min="9480" max="9480" width="5.5703125" style="444" customWidth="1"/>
    <col min="9481" max="9482" width="3.7109375" style="444" customWidth="1"/>
    <col min="9483" max="9483" width="22" style="444" customWidth="1"/>
    <col min="9484" max="9484" width="5.5703125" style="444" customWidth="1"/>
    <col min="9485" max="9486" width="3.7109375" style="444" customWidth="1"/>
    <col min="9487" max="9487" width="22" style="444" customWidth="1"/>
    <col min="9488" max="9489" width="15.7109375" style="444" customWidth="1"/>
    <col min="9490" max="9490" width="11.7109375" style="444" customWidth="1"/>
    <col min="9491" max="9491" width="6.42578125" style="444" bestFit="1" customWidth="1"/>
    <col min="9492" max="9492" width="11.7109375" style="444" customWidth="1"/>
    <col min="9493" max="9493" width="0" style="444" hidden="1" customWidth="1"/>
    <col min="9494" max="9494" width="3.7109375" style="444" customWidth="1"/>
    <col min="9495" max="9495" width="11.140625" style="444" bestFit="1" customWidth="1"/>
    <col min="9496" max="9497" width="10.5703125" style="444"/>
    <col min="9498" max="9498" width="13.42578125" style="444" customWidth="1"/>
    <col min="9499" max="9718" width="10.5703125" style="444"/>
    <col min="9719" max="9726" width="0" style="444" hidden="1" customWidth="1"/>
    <col min="9727" max="9729" width="3.7109375" style="444" customWidth="1"/>
    <col min="9730" max="9730" width="12.7109375" style="444" customWidth="1"/>
    <col min="9731" max="9731" width="47.42578125" style="444" customWidth="1"/>
    <col min="9732" max="9732" width="5.5703125" style="444" customWidth="1"/>
    <col min="9733" max="9734" width="3.7109375" style="444" customWidth="1"/>
    <col min="9735" max="9735" width="22" style="444" customWidth="1"/>
    <col min="9736" max="9736" width="5.5703125" style="444" customWidth="1"/>
    <col min="9737" max="9738" width="3.7109375" style="444" customWidth="1"/>
    <col min="9739" max="9739" width="22" style="444" customWidth="1"/>
    <col min="9740" max="9740" width="5.5703125" style="444" customWidth="1"/>
    <col min="9741" max="9742" width="3.7109375" style="444" customWidth="1"/>
    <col min="9743" max="9743" width="22" style="444" customWidth="1"/>
    <col min="9744" max="9745" width="15.7109375" style="444" customWidth="1"/>
    <col min="9746" max="9746" width="11.7109375" style="444" customWidth="1"/>
    <col min="9747" max="9747" width="6.42578125" style="444" bestFit="1" customWidth="1"/>
    <col min="9748" max="9748" width="11.7109375" style="444" customWidth="1"/>
    <col min="9749" max="9749" width="0" style="444" hidden="1" customWidth="1"/>
    <col min="9750" max="9750" width="3.7109375" style="444" customWidth="1"/>
    <col min="9751" max="9751" width="11.140625" style="444" bestFit="1" customWidth="1"/>
    <col min="9752" max="9753" width="10.5703125" style="444"/>
    <col min="9754" max="9754" width="13.42578125" style="444" customWidth="1"/>
    <col min="9755" max="9974" width="10.5703125" style="444"/>
    <col min="9975" max="9982" width="0" style="444" hidden="1" customWidth="1"/>
    <col min="9983" max="9985" width="3.7109375" style="444" customWidth="1"/>
    <col min="9986" max="9986" width="12.7109375" style="444" customWidth="1"/>
    <col min="9987" max="9987" width="47.42578125" style="444" customWidth="1"/>
    <col min="9988" max="9988" width="5.5703125" style="444" customWidth="1"/>
    <col min="9989" max="9990" width="3.7109375" style="444" customWidth="1"/>
    <col min="9991" max="9991" width="22" style="444" customWidth="1"/>
    <col min="9992" max="9992" width="5.5703125" style="444" customWidth="1"/>
    <col min="9993" max="9994" width="3.7109375" style="444" customWidth="1"/>
    <col min="9995" max="9995" width="22" style="444" customWidth="1"/>
    <col min="9996" max="9996" width="5.5703125" style="444" customWidth="1"/>
    <col min="9997" max="9998" width="3.7109375" style="444" customWidth="1"/>
    <col min="9999" max="9999" width="22" style="444" customWidth="1"/>
    <col min="10000" max="10001" width="15.7109375" style="444" customWidth="1"/>
    <col min="10002" max="10002" width="11.7109375" style="444" customWidth="1"/>
    <col min="10003" max="10003" width="6.42578125" style="444" bestFit="1" customWidth="1"/>
    <col min="10004" max="10004" width="11.7109375" style="444" customWidth="1"/>
    <col min="10005" max="10005" width="0" style="444" hidden="1" customWidth="1"/>
    <col min="10006" max="10006" width="3.7109375" style="444" customWidth="1"/>
    <col min="10007" max="10007" width="11.140625" style="444" bestFit="1" customWidth="1"/>
    <col min="10008" max="10009" width="10.5703125" style="444"/>
    <col min="10010" max="10010" width="13.42578125" style="444" customWidth="1"/>
    <col min="10011" max="10230" width="10.5703125" style="444"/>
    <col min="10231" max="10238" width="0" style="444" hidden="1" customWidth="1"/>
    <col min="10239" max="10241" width="3.7109375" style="444" customWidth="1"/>
    <col min="10242" max="10242" width="12.7109375" style="444" customWidth="1"/>
    <col min="10243" max="10243" width="47.42578125" style="444" customWidth="1"/>
    <col min="10244" max="10244" width="5.5703125" style="444" customWidth="1"/>
    <col min="10245" max="10246" width="3.7109375" style="444" customWidth="1"/>
    <col min="10247" max="10247" width="22" style="444" customWidth="1"/>
    <col min="10248" max="10248" width="5.5703125" style="444" customWidth="1"/>
    <col min="10249" max="10250" width="3.7109375" style="444" customWidth="1"/>
    <col min="10251" max="10251" width="22" style="444" customWidth="1"/>
    <col min="10252" max="10252" width="5.5703125" style="444" customWidth="1"/>
    <col min="10253" max="10254" width="3.7109375" style="444" customWidth="1"/>
    <col min="10255" max="10255" width="22" style="444" customWidth="1"/>
    <col min="10256" max="10257" width="15.7109375" style="444" customWidth="1"/>
    <col min="10258" max="10258" width="11.7109375" style="444" customWidth="1"/>
    <col min="10259" max="10259" width="6.42578125" style="444" bestFit="1" customWidth="1"/>
    <col min="10260" max="10260" width="11.7109375" style="444" customWidth="1"/>
    <col min="10261" max="10261" width="0" style="444" hidden="1" customWidth="1"/>
    <col min="10262" max="10262" width="3.7109375" style="444" customWidth="1"/>
    <col min="10263" max="10263" width="11.140625" style="444" bestFit="1" customWidth="1"/>
    <col min="10264" max="10265" width="10.5703125" style="444"/>
    <col min="10266" max="10266" width="13.42578125" style="444" customWidth="1"/>
    <col min="10267" max="10486" width="10.5703125" style="444"/>
    <col min="10487" max="10494" width="0" style="444" hidden="1" customWidth="1"/>
    <col min="10495" max="10497" width="3.7109375" style="444" customWidth="1"/>
    <col min="10498" max="10498" width="12.7109375" style="444" customWidth="1"/>
    <col min="10499" max="10499" width="47.42578125" style="444" customWidth="1"/>
    <col min="10500" max="10500" width="5.5703125" style="444" customWidth="1"/>
    <col min="10501" max="10502" width="3.7109375" style="444" customWidth="1"/>
    <col min="10503" max="10503" width="22" style="444" customWidth="1"/>
    <col min="10504" max="10504" width="5.5703125" style="444" customWidth="1"/>
    <col min="10505" max="10506" width="3.7109375" style="444" customWidth="1"/>
    <col min="10507" max="10507" width="22" style="444" customWidth="1"/>
    <col min="10508" max="10508" width="5.5703125" style="444" customWidth="1"/>
    <col min="10509" max="10510" width="3.7109375" style="444" customWidth="1"/>
    <col min="10511" max="10511" width="22" style="444" customWidth="1"/>
    <col min="10512" max="10513" width="15.7109375" style="444" customWidth="1"/>
    <col min="10514" max="10514" width="11.7109375" style="444" customWidth="1"/>
    <col min="10515" max="10515" width="6.42578125" style="444" bestFit="1" customWidth="1"/>
    <col min="10516" max="10516" width="11.7109375" style="444" customWidth="1"/>
    <col min="10517" max="10517" width="0" style="444" hidden="1" customWidth="1"/>
    <col min="10518" max="10518" width="3.7109375" style="444" customWidth="1"/>
    <col min="10519" max="10519" width="11.140625" style="444" bestFit="1" customWidth="1"/>
    <col min="10520" max="10521" width="10.5703125" style="444"/>
    <col min="10522" max="10522" width="13.42578125" style="444" customWidth="1"/>
    <col min="10523" max="10742" width="10.5703125" style="444"/>
    <col min="10743" max="10750" width="0" style="444" hidden="1" customWidth="1"/>
    <col min="10751" max="10753" width="3.7109375" style="444" customWidth="1"/>
    <col min="10754" max="10754" width="12.7109375" style="444" customWidth="1"/>
    <col min="10755" max="10755" width="47.42578125" style="444" customWidth="1"/>
    <col min="10756" max="10756" width="5.5703125" style="444" customWidth="1"/>
    <col min="10757" max="10758" width="3.7109375" style="444" customWidth="1"/>
    <col min="10759" max="10759" width="22" style="444" customWidth="1"/>
    <col min="10760" max="10760" width="5.5703125" style="444" customWidth="1"/>
    <col min="10761" max="10762" width="3.7109375" style="444" customWidth="1"/>
    <col min="10763" max="10763" width="22" style="444" customWidth="1"/>
    <col min="10764" max="10764" width="5.5703125" style="444" customWidth="1"/>
    <col min="10765" max="10766" width="3.7109375" style="444" customWidth="1"/>
    <col min="10767" max="10767" width="22" style="444" customWidth="1"/>
    <col min="10768" max="10769" width="15.7109375" style="444" customWidth="1"/>
    <col min="10770" max="10770" width="11.7109375" style="444" customWidth="1"/>
    <col min="10771" max="10771" width="6.42578125" style="444" bestFit="1" customWidth="1"/>
    <col min="10772" max="10772" width="11.7109375" style="444" customWidth="1"/>
    <col min="10773" max="10773" width="0" style="444" hidden="1" customWidth="1"/>
    <col min="10774" max="10774" width="3.7109375" style="444" customWidth="1"/>
    <col min="10775" max="10775" width="11.140625" style="444" bestFit="1" customWidth="1"/>
    <col min="10776" max="10777" width="10.5703125" style="444"/>
    <col min="10778" max="10778" width="13.42578125" style="444" customWidth="1"/>
    <col min="10779" max="10998" width="10.5703125" style="444"/>
    <col min="10999" max="11006" width="0" style="444" hidden="1" customWidth="1"/>
    <col min="11007" max="11009" width="3.7109375" style="444" customWidth="1"/>
    <col min="11010" max="11010" width="12.7109375" style="444" customWidth="1"/>
    <col min="11011" max="11011" width="47.42578125" style="444" customWidth="1"/>
    <col min="11012" max="11012" width="5.5703125" style="444" customWidth="1"/>
    <col min="11013" max="11014" width="3.7109375" style="444" customWidth="1"/>
    <col min="11015" max="11015" width="22" style="444" customWidth="1"/>
    <col min="11016" max="11016" width="5.5703125" style="444" customWidth="1"/>
    <col min="11017" max="11018" width="3.7109375" style="444" customWidth="1"/>
    <col min="11019" max="11019" width="22" style="444" customWidth="1"/>
    <col min="11020" max="11020" width="5.5703125" style="444" customWidth="1"/>
    <col min="11021" max="11022" width="3.7109375" style="444" customWidth="1"/>
    <col min="11023" max="11023" width="22" style="444" customWidth="1"/>
    <col min="11024" max="11025" width="15.7109375" style="444" customWidth="1"/>
    <col min="11026" max="11026" width="11.7109375" style="444" customWidth="1"/>
    <col min="11027" max="11027" width="6.42578125" style="444" bestFit="1" customWidth="1"/>
    <col min="11028" max="11028" width="11.7109375" style="444" customWidth="1"/>
    <col min="11029" max="11029" width="0" style="444" hidden="1" customWidth="1"/>
    <col min="11030" max="11030" width="3.7109375" style="444" customWidth="1"/>
    <col min="11031" max="11031" width="11.140625" style="444" bestFit="1" customWidth="1"/>
    <col min="11032" max="11033" width="10.5703125" style="444"/>
    <col min="11034" max="11034" width="13.42578125" style="444" customWidth="1"/>
    <col min="11035" max="11254" width="10.5703125" style="444"/>
    <col min="11255" max="11262" width="0" style="444" hidden="1" customWidth="1"/>
    <col min="11263" max="11265" width="3.7109375" style="444" customWidth="1"/>
    <col min="11266" max="11266" width="12.7109375" style="444" customWidth="1"/>
    <col min="11267" max="11267" width="47.42578125" style="444" customWidth="1"/>
    <col min="11268" max="11268" width="5.5703125" style="444" customWidth="1"/>
    <col min="11269" max="11270" width="3.7109375" style="444" customWidth="1"/>
    <col min="11271" max="11271" width="22" style="444" customWidth="1"/>
    <col min="11272" max="11272" width="5.5703125" style="444" customWidth="1"/>
    <col min="11273" max="11274" width="3.7109375" style="444" customWidth="1"/>
    <col min="11275" max="11275" width="22" style="444" customWidth="1"/>
    <col min="11276" max="11276" width="5.5703125" style="444" customWidth="1"/>
    <col min="11277" max="11278" width="3.7109375" style="444" customWidth="1"/>
    <col min="11279" max="11279" width="22" style="444" customWidth="1"/>
    <col min="11280" max="11281" width="15.7109375" style="444" customWidth="1"/>
    <col min="11282" max="11282" width="11.7109375" style="444" customWidth="1"/>
    <col min="11283" max="11283" width="6.42578125" style="444" bestFit="1" customWidth="1"/>
    <col min="11284" max="11284" width="11.7109375" style="444" customWidth="1"/>
    <col min="11285" max="11285" width="0" style="444" hidden="1" customWidth="1"/>
    <col min="11286" max="11286" width="3.7109375" style="444" customWidth="1"/>
    <col min="11287" max="11287" width="11.140625" style="444" bestFit="1" customWidth="1"/>
    <col min="11288" max="11289" width="10.5703125" style="444"/>
    <col min="11290" max="11290" width="13.42578125" style="444" customWidth="1"/>
    <col min="11291" max="11510" width="10.5703125" style="444"/>
    <col min="11511" max="11518" width="0" style="444" hidden="1" customWidth="1"/>
    <col min="11519" max="11521" width="3.7109375" style="444" customWidth="1"/>
    <col min="11522" max="11522" width="12.7109375" style="444" customWidth="1"/>
    <col min="11523" max="11523" width="47.42578125" style="444" customWidth="1"/>
    <col min="11524" max="11524" width="5.5703125" style="444" customWidth="1"/>
    <col min="11525" max="11526" width="3.7109375" style="444" customWidth="1"/>
    <col min="11527" max="11527" width="22" style="444" customWidth="1"/>
    <col min="11528" max="11528" width="5.5703125" style="444" customWidth="1"/>
    <col min="11529" max="11530" width="3.7109375" style="444" customWidth="1"/>
    <col min="11531" max="11531" width="22" style="444" customWidth="1"/>
    <col min="11532" max="11532" width="5.5703125" style="444" customWidth="1"/>
    <col min="11533" max="11534" width="3.7109375" style="444" customWidth="1"/>
    <col min="11535" max="11535" width="22" style="444" customWidth="1"/>
    <col min="11536" max="11537" width="15.7109375" style="444" customWidth="1"/>
    <col min="11538" max="11538" width="11.7109375" style="444" customWidth="1"/>
    <col min="11539" max="11539" width="6.42578125" style="444" bestFit="1" customWidth="1"/>
    <col min="11540" max="11540" width="11.7109375" style="444" customWidth="1"/>
    <col min="11541" max="11541" width="0" style="444" hidden="1" customWidth="1"/>
    <col min="11542" max="11542" width="3.7109375" style="444" customWidth="1"/>
    <col min="11543" max="11543" width="11.140625" style="444" bestFit="1" customWidth="1"/>
    <col min="11544" max="11545" width="10.5703125" style="444"/>
    <col min="11546" max="11546" width="13.42578125" style="444" customWidth="1"/>
    <col min="11547" max="11766" width="10.5703125" style="444"/>
    <col min="11767" max="11774" width="0" style="444" hidden="1" customWidth="1"/>
    <col min="11775" max="11777" width="3.7109375" style="444" customWidth="1"/>
    <col min="11778" max="11778" width="12.7109375" style="444" customWidth="1"/>
    <col min="11779" max="11779" width="47.42578125" style="444" customWidth="1"/>
    <col min="11780" max="11780" width="5.5703125" style="444" customWidth="1"/>
    <col min="11781" max="11782" width="3.7109375" style="444" customWidth="1"/>
    <col min="11783" max="11783" width="22" style="444" customWidth="1"/>
    <col min="11784" max="11784" width="5.5703125" style="444" customWidth="1"/>
    <col min="11785" max="11786" width="3.7109375" style="444" customWidth="1"/>
    <col min="11787" max="11787" width="22" style="444" customWidth="1"/>
    <col min="11788" max="11788" width="5.5703125" style="444" customWidth="1"/>
    <col min="11789" max="11790" width="3.7109375" style="444" customWidth="1"/>
    <col min="11791" max="11791" width="22" style="444" customWidth="1"/>
    <col min="11792" max="11793" width="15.7109375" style="444" customWidth="1"/>
    <col min="11794" max="11794" width="11.7109375" style="444" customWidth="1"/>
    <col min="11795" max="11795" width="6.42578125" style="444" bestFit="1" customWidth="1"/>
    <col min="11796" max="11796" width="11.7109375" style="444" customWidth="1"/>
    <col min="11797" max="11797" width="0" style="444" hidden="1" customWidth="1"/>
    <col min="11798" max="11798" width="3.7109375" style="444" customWidth="1"/>
    <col min="11799" max="11799" width="11.140625" style="444" bestFit="1" customWidth="1"/>
    <col min="11800" max="11801" width="10.5703125" style="444"/>
    <col min="11802" max="11802" width="13.42578125" style="444" customWidth="1"/>
    <col min="11803" max="12022" width="10.5703125" style="444"/>
    <col min="12023" max="12030" width="0" style="444" hidden="1" customWidth="1"/>
    <col min="12031" max="12033" width="3.7109375" style="444" customWidth="1"/>
    <col min="12034" max="12034" width="12.7109375" style="444" customWidth="1"/>
    <col min="12035" max="12035" width="47.42578125" style="444" customWidth="1"/>
    <col min="12036" max="12036" width="5.5703125" style="444" customWidth="1"/>
    <col min="12037" max="12038" width="3.7109375" style="444" customWidth="1"/>
    <col min="12039" max="12039" width="22" style="444" customWidth="1"/>
    <col min="12040" max="12040" width="5.5703125" style="444" customWidth="1"/>
    <col min="12041" max="12042" width="3.7109375" style="444" customWidth="1"/>
    <col min="12043" max="12043" width="22" style="444" customWidth="1"/>
    <col min="12044" max="12044" width="5.5703125" style="444" customWidth="1"/>
    <col min="12045" max="12046" width="3.7109375" style="444" customWidth="1"/>
    <col min="12047" max="12047" width="22" style="444" customWidth="1"/>
    <col min="12048" max="12049" width="15.7109375" style="444" customWidth="1"/>
    <col min="12050" max="12050" width="11.7109375" style="444" customWidth="1"/>
    <col min="12051" max="12051" width="6.42578125" style="444" bestFit="1" customWidth="1"/>
    <col min="12052" max="12052" width="11.7109375" style="444" customWidth="1"/>
    <col min="12053" max="12053" width="0" style="444" hidden="1" customWidth="1"/>
    <col min="12054" max="12054" width="3.7109375" style="444" customWidth="1"/>
    <col min="12055" max="12055" width="11.140625" style="444" bestFit="1" customWidth="1"/>
    <col min="12056" max="12057" width="10.5703125" style="444"/>
    <col min="12058" max="12058" width="13.42578125" style="444" customWidth="1"/>
    <col min="12059" max="12278" width="10.5703125" style="444"/>
    <col min="12279" max="12286" width="0" style="444" hidden="1" customWidth="1"/>
    <col min="12287" max="12289" width="3.7109375" style="444" customWidth="1"/>
    <col min="12290" max="12290" width="12.7109375" style="444" customWidth="1"/>
    <col min="12291" max="12291" width="47.42578125" style="444" customWidth="1"/>
    <col min="12292" max="12292" width="5.5703125" style="444" customWidth="1"/>
    <col min="12293" max="12294" width="3.7109375" style="444" customWidth="1"/>
    <col min="12295" max="12295" width="22" style="444" customWidth="1"/>
    <col min="12296" max="12296" width="5.5703125" style="444" customWidth="1"/>
    <col min="12297" max="12298" width="3.7109375" style="444" customWidth="1"/>
    <col min="12299" max="12299" width="22" style="444" customWidth="1"/>
    <col min="12300" max="12300" width="5.5703125" style="444" customWidth="1"/>
    <col min="12301" max="12302" width="3.7109375" style="444" customWidth="1"/>
    <col min="12303" max="12303" width="22" style="444" customWidth="1"/>
    <col min="12304" max="12305" width="15.7109375" style="444" customWidth="1"/>
    <col min="12306" max="12306" width="11.7109375" style="444" customWidth="1"/>
    <col min="12307" max="12307" width="6.42578125" style="444" bestFit="1" customWidth="1"/>
    <col min="12308" max="12308" width="11.7109375" style="444" customWidth="1"/>
    <col min="12309" max="12309" width="0" style="444" hidden="1" customWidth="1"/>
    <col min="12310" max="12310" width="3.7109375" style="444" customWidth="1"/>
    <col min="12311" max="12311" width="11.140625" style="444" bestFit="1" customWidth="1"/>
    <col min="12312" max="12313" width="10.5703125" style="444"/>
    <col min="12314" max="12314" width="13.42578125" style="444" customWidth="1"/>
    <col min="12315" max="12534" width="10.5703125" style="444"/>
    <col min="12535" max="12542" width="0" style="444" hidden="1" customWidth="1"/>
    <col min="12543" max="12545" width="3.7109375" style="444" customWidth="1"/>
    <col min="12546" max="12546" width="12.7109375" style="444" customWidth="1"/>
    <col min="12547" max="12547" width="47.42578125" style="444" customWidth="1"/>
    <col min="12548" max="12548" width="5.5703125" style="444" customWidth="1"/>
    <col min="12549" max="12550" width="3.7109375" style="444" customWidth="1"/>
    <col min="12551" max="12551" width="22" style="444" customWidth="1"/>
    <col min="12552" max="12552" width="5.5703125" style="444" customWidth="1"/>
    <col min="12553" max="12554" width="3.7109375" style="444" customWidth="1"/>
    <col min="12555" max="12555" width="22" style="444" customWidth="1"/>
    <col min="12556" max="12556" width="5.5703125" style="444" customWidth="1"/>
    <col min="12557" max="12558" width="3.7109375" style="444" customWidth="1"/>
    <col min="12559" max="12559" width="22" style="444" customWidth="1"/>
    <col min="12560" max="12561" width="15.7109375" style="444" customWidth="1"/>
    <col min="12562" max="12562" width="11.7109375" style="444" customWidth="1"/>
    <col min="12563" max="12563" width="6.42578125" style="444" bestFit="1" customWidth="1"/>
    <col min="12564" max="12564" width="11.7109375" style="444" customWidth="1"/>
    <col min="12565" max="12565" width="0" style="444" hidden="1" customWidth="1"/>
    <col min="12566" max="12566" width="3.7109375" style="444" customWidth="1"/>
    <col min="12567" max="12567" width="11.140625" style="444" bestFit="1" customWidth="1"/>
    <col min="12568" max="12569" width="10.5703125" style="444"/>
    <col min="12570" max="12570" width="13.42578125" style="444" customWidth="1"/>
    <col min="12571" max="12790" width="10.5703125" style="444"/>
    <col min="12791" max="12798" width="0" style="444" hidden="1" customWidth="1"/>
    <col min="12799" max="12801" width="3.7109375" style="444" customWidth="1"/>
    <col min="12802" max="12802" width="12.7109375" style="444" customWidth="1"/>
    <col min="12803" max="12803" width="47.42578125" style="444" customWidth="1"/>
    <col min="12804" max="12804" width="5.5703125" style="444" customWidth="1"/>
    <col min="12805" max="12806" width="3.7109375" style="444" customWidth="1"/>
    <col min="12807" max="12807" width="22" style="444" customWidth="1"/>
    <col min="12808" max="12808" width="5.5703125" style="444" customWidth="1"/>
    <col min="12809" max="12810" width="3.7109375" style="444" customWidth="1"/>
    <col min="12811" max="12811" width="22" style="444" customWidth="1"/>
    <col min="12812" max="12812" width="5.5703125" style="444" customWidth="1"/>
    <col min="12813" max="12814" width="3.7109375" style="444" customWidth="1"/>
    <col min="12815" max="12815" width="22" style="444" customWidth="1"/>
    <col min="12816" max="12817" width="15.7109375" style="444" customWidth="1"/>
    <col min="12818" max="12818" width="11.7109375" style="444" customWidth="1"/>
    <col min="12819" max="12819" width="6.42578125" style="444" bestFit="1" customWidth="1"/>
    <col min="12820" max="12820" width="11.7109375" style="444" customWidth="1"/>
    <col min="12821" max="12821" width="0" style="444" hidden="1" customWidth="1"/>
    <col min="12822" max="12822" width="3.7109375" style="444" customWidth="1"/>
    <col min="12823" max="12823" width="11.140625" style="444" bestFit="1" customWidth="1"/>
    <col min="12824" max="12825" width="10.5703125" style="444"/>
    <col min="12826" max="12826" width="13.42578125" style="444" customWidth="1"/>
    <col min="12827" max="13046" width="10.5703125" style="444"/>
    <col min="13047" max="13054" width="0" style="444" hidden="1" customWidth="1"/>
    <col min="13055" max="13057" width="3.7109375" style="444" customWidth="1"/>
    <col min="13058" max="13058" width="12.7109375" style="444" customWidth="1"/>
    <col min="13059" max="13059" width="47.42578125" style="444" customWidth="1"/>
    <col min="13060" max="13060" width="5.5703125" style="444" customWidth="1"/>
    <col min="13061" max="13062" width="3.7109375" style="444" customWidth="1"/>
    <col min="13063" max="13063" width="22" style="444" customWidth="1"/>
    <col min="13064" max="13064" width="5.5703125" style="444" customWidth="1"/>
    <col min="13065" max="13066" width="3.7109375" style="444" customWidth="1"/>
    <col min="13067" max="13067" width="22" style="444" customWidth="1"/>
    <col min="13068" max="13068" width="5.5703125" style="444" customWidth="1"/>
    <col min="13069" max="13070" width="3.7109375" style="444" customWidth="1"/>
    <col min="13071" max="13071" width="22" style="444" customWidth="1"/>
    <col min="13072" max="13073" width="15.7109375" style="444" customWidth="1"/>
    <col min="13074" max="13074" width="11.7109375" style="444" customWidth="1"/>
    <col min="13075" max="13075" width="6.42578125" style="444" bestFit="1" customWidth="1"/>
    <col min="13076" max="13076" width="11.7109375" style="444" customWidth="1"/>
    <col min="13077" max="13077" width="0" style="444" hidden="1" customWidth="1"/>
    <col min="13078" max="13078" width="3.7109375" style="444" customWidth="1"/>
    <col min="13079" max="13079" width="11.140625" style="444" bestFit="1" customWidth="1"/>
    <col min="13080" max="13081" width="10.5703125" style="444"/>
    <col min="13082" max="13082" width="13.42578125" style="444" customWidth="1"/>
    <col min="13083" max="13302" width="10.5703125" style="444"/>
    <col min="13303" max="13310" width="0" style="444" hidden="1" customWidth="1"/>
    <col min="13311" max="13313" width="3.7109375" style="444" customWidth="1"/>
    <col min="13314" max="13314" width="12.7109375" style="444" customWidth="1"/>
    <col min="13315" max="13315" width="47.42578125" style="444" customWidth="1"/>
    <col min="13316" max="13316" width="5.5703125" style="444" customWidth="1"/>
    <col min="13317" max="13318" width="3.7109375" style="444" customWidth="1"/>
    <col min="13319" max="13319" width="22" style="444" customWidth="1"/>
    <col min="13320" max="13320" width="5.5703125" style="444" customWidth="1"/>
    <col min="13321" max="13322" width="3.7109375" style="444" customWidth="1"/>
    <col min="13323" max="13323" width="22" style="444" customWidth="1"/>
    <col min="13324" max="13324" width="5.5703125" style="444" customWidth="1"/>
    <col min="13325" max="13326" width="3.7109375" style="444" customWidth="1"/>
    <col min="13327" max="13327" width="22" style="444" customWidth="1"/>
    <col min="13328" max="13329" width="15.7109375" style="444" customWidth="1"/>
    <col min="13330" max="13330" width="11.7109375" style="444" customWidth="1"/>
    <col min="13331" max="13331" width="6.42578125" style="444" bestFit="1" customWidth="1"/>
    <col min="13332" max="13332" width="11.7109375" style="444" customWidth="1"/>
    <col min="13333" max="13333" width="0" style="444" hidden="1" customWidth="1"/>
    <col min="13334" max="13334" width="3.7109375" style="444" customWidth="1"/>
    <col min="13335" max="13335" width="11.140625" style="444" bestFit="1" customWidth="1"/>
    <col min="13336" max="13337" width="10.5703125" style="444"/>
    <col min="13338" max="13338" width="13.42578125" style="444" customWidth="1"/>
    <col min="13339" max="13558" width="10.5703125" style="444"/>
    <col min="13559" max="13566" width="0" style="444" hidden="1" customWidth="1"/>
    <col min="13567" max="13569" width="3.7109375" style="444" customWidth="1"/>
    <col min="13570" max="13570" width="12.7109375" style="444" customWidth="1"/>
    <col min="13571" max="13571" width="47.42578125" style="444" customWidth="1"/>
    <col min="13572" max="13572" width="5.5703125" style="444" customWidth="1"/>
    <col min="13573" max="13574" width="3.7109375" style="444" customWidth="1"/>
    <col min="13575" max="13575" width="22" style="444" customWidth="1"/>
    <col min="13576" max="13576" width="5.5703125" style="444" customWidth="1"/>
    <col min="13577" max="13578" width="3.7109375" style="444" customWidth="1"/>
    <col min="13579" max="13579" width="22" style="444" customWidth="1"/>
    <col min="13580" max="13580" width="5.5703125" style="444" customWidth="1"/>
    <col min="13581" max="13582" width="3.7109375" style="444" customWidth="1"/>
    <col min="13583" max="13583" width="22" style="444" customWidth="1"/>
    <col min="13584" max="13585" width="15.7109375" style="444" customWidth="1"/>
    <col min="13586" max="13586" width="11.7109375" style="444" customWidth="1"/>
    <col min="13587" max="13587" width="6.42578125" style="444" bestFit="1" customWidth="1"/>
    <col min="13588" max="13588" width="11.7109375" style="444" customWidth="1"/>
    <col min="13589" max="13589" width="0" style="444" hidden="1" customWidth="1"/>
    <col min="13590" max="13590" width="3.7109375" style="444" customWidth="1"/>
    <col min="13591" max="13591" width="11.140625" style="444" bestFit="1" customWidth="1"/>
    <col min="13592" max="13593" width="10.5703125" style="444"/>
    <col min="13594" max="13594" width="13.42578125" style="444" customWidth="1"/>
    <col min="13595" max="13814" width="10.5703125" style="444"/>
    <col min="13815" max="13822" width="0" style="444" hidden="1" customWidth="1"/>
    <col min="13823" max="13825" width="3.7109375" style="444" customWidth="1"/>
    <col min="13826" max="13826" width="12.7109375" style="444" customWidth="1"/>
    <col min="13827" max="13827" width="47.42578125" style="444" customWidth="1"/>
    <col min="13828" max="13828" width="5.5703125" style="444" customWidth="1"/>
    <col min="13829" max="13830" width="3.7109375" style="444" customWidth="1"/>
    <col min="13831" max="13831" width="22" style="444" customWidth="1"/>
    <col min="13832" max="13832" width="5.5703125" style="444" customWidth="1"/>
    <col min="13833" max="13834" width="3.7109375" style="444" customWidth="1"/>
    <col min="13835" max="13835" width="22" style="444" customWidth="1"/>
    <col min="13836" max="13836" width="5.5703125" style="444" customWidth="1"/>
    <col min="13837" max="13838" width="3.7109375" style="444" customWidth="1"/>
    <col min="13839" max="13839" width="22" style="444" customWidth="1"/>
    <col min="13840" max="13841" width="15.7109375" style="444" customWidth="1"/>
    <col min="13842" max="13842" width="11.7109375" style="444" customWidth="1"/>
    <col min="13843" max="13843" width="6.42578125" style="444" bestFit="1" customWidth="1"/>
    <col min="13844" max="13844" width="11.7109375" style="444" customWidth="1"/>
    <col min="13845" max="13845" width="0" style="444" hidden="1" customWidth="1"/>
    <col min="13846" max="13846" width="3.7109375" style="444" customWidth="1"/>
    <col min="13847" max="13847" width="11.140625" style="444" bestFit="1" customWidth="1"/>
    <col min="13848" max="13849" width="10.5703125" style="444"/>
    <col min="13850" max="13850" width="13.42578125" style="444" customWidth="1"/>
    <col min="13851" max="14070" width="10.5703125" style="444"/>
    <col min="14071" max="14078" width="0" style="444" hidden="1" customWidth="1"/>
    <col min="14079" max="14081" width="3.7109375" style="444" customWidth="1"/>
    <col min="14082" max="14082" width="12.7109375" style="444" customWidth="1"/>
    <col min="14083" max="14083" width="47.42578125" style="444" customWidth="1"/>
    <col min="14084" max="14084" width="5.5703125" style="444" customWidth="1"/>
    <col min="14085" max="14086" width="3.7109375" style="444" customWidth="1"/>
    <col min="14087" max="14087" width="22" style="444" customWidth="1"/>
    <col min="14088" max="14088" width="5.5703125" style="444" customWidth="1"/>
    <col min="14089" max="14090" width="3.7109375" style="444" customWidth="1"/>
    <col min="14091" max="14091" width="22" style="444" customWidth="1"/>
    <col min="14092" max="14092" width="5.5703125" style="444" customWidth="1"/>
    <col min="14093" max="14094" width="3.7109375" style="444" customWidth="1"/>
    <col min="14095" max="14095" width="22" style="444" customWidth="1"/>
    <col min="14096" max="14097" width="15.7109375" style="444" customWidth="1"/>
    <col min="14098" max="14098" width="11.7109375" style="444" customWidth="1"/>
    <col min="14099" max="14099" width="6.42578125" style="444" bestFit="1" customWidth="1"/>
    <col min="14100" max="14100" width="11.7109375" style="444" customWidth="1"/>
    <col min="14101" max="14101" width="0" style="444" hidden="1" customWidth="1"/>
    <col min="14102" max="14102" width="3.7109375" style="444" customWidth="1"/>
    <col min="14103" max="14103" width="11.140625" style="444" bestFit="1" customWidth="1"/>
    <col min="14104" max="14105" width="10.5703125" style="444"/>
    <col min="14106" max="14106" width="13.42578125" style="444" customWidth="1"/>
    <col min="14107" max="14326" width="10.5703125" style="444"/>
    <col min="14327" max="14334" width="0" style="444" hidden="1" customWidth="1"/>
    <col min="14335" max="14337" width="3.7109375" style="444" customWidth="1"/>
    <col min="14338" max="14338" width="12.7109375" style="444" customWidth="1"/>
    <col min="14339" max="14339" width="47.42578125" style="444" customWidth="1"/>
    <col min="14340" max="14340" width="5.5703125" style="444" customWidth="1"/>
    <col min="14341" max="14342" width="3.7109375" style="444" customWidth="1"/>
    <col min="14343" max="14343" width="22" style="444" customWidth="1"/>
    <col min="14344" max="14344" width="5.5703125" style="444" customWidth="1"/>
    <col min="14345" max="14346" width="3.7109375" style="444" customWidth="1"/>
    <col min="14347" max="14347" width="22" style="444" customWidth="1"/>
    <col min="14348" max="14348" width="5.5703125" style="444" customWidth="1"/>
    <col min="14349" max="14350" width="3.7109375" style="444" customWidth="1"/>
    <col min="14351" max="14351" width="22" style="444" customWidth="1"/>
    <col min="14352" max="14353" width="15.7109375" style="444" customWidth="1"/>
    <col min="14354" max="14354" width="11.7109375" style="444" customWidth="1"/>
    <col min="14355" max="14355" width="6.42578125" style="444" bestFit="1" customWidth="1"/>
    <col min="14356" max="14356" width="11.7109375" style="444" customWidth="1"/>
    <col min="14357" max="14357" width="0" style="444" hidden="1" customWidth="1"/>
    <col min="14358" max="14358" width="3.7109375" style="444" customWidth="1"/>
    <col min="14359" max="14359" width="11.140625" style="444" bestFit="1" customWidth="1"/>
    <col min="14360" max="14361" width="10.5703125" style="444"/>
    <col min="14362" max="14362" width="13.42578125" style="444" customWidth="1"/>
    <col min="14363" max="14582" width="10.5703125" style="444"/>
    <col min="14583" max="14590" width="0" style="444" hidden="1" customWidth="1"/>
    <col min="14591" max="14593" width="3.7109375" style="444" customWidth="1"/>
    <col min="14594" max="14594" width="12.7109375" style="444" customWidth="1"/>
    <col min="14595" max="14595" width="47.42578125" style="444" customWidth="1"/>
    <col min="14596" max="14596" width="5.5703125" style="444" customWidth="1"/>
    <col min="14597" max="14598" width="3.7109375" style="444" customWidth="1"/>
    <col min="14599" max="14599" width="22" style="444" customWidth="1"/>
    <col min="14600" max="14600" width="5.5703125" style="444" customWidth="1"/>
    <col min="14601" max="14602" width="3.7109375" style="444" customWidth="1"/>
    <col min="14603" max="14603" width="22" style="444" customWidth="1"/>
    <col min="14604" max="14604" width="5.5703125" style="444" customWidth="1"/>
    <col min="14605" max="14606" width="3.7109375" style="444" customWidth="1"/>
    <col min="14607" max="14607" width="22" style="444" customWidth="1"/>
    <col min="14608" max="14609" width="15.7109375" style="444" customWidth="1"/>
    <col min="14610" max="14610" width="11.7109375" style="444" customWidth="1"/>
    <col min="14611" max="14611" width="6.42578125" style="444" bestFit="1" customWidth="1"/>
    <col min="14612" max="14612" width="11.7109375" style="444" customWidth="1"/>
    <col min="14613" max="14613" width="0" style="444" hidden="1" customWidth="1"/>
    <col min="14614" max="14614" width="3.7109375" style="444" customWidth="1"/>
    <col min="14615" max="14615" width="11.140625" style="444" bestFit="1" customWidth="1"/>
    <col min="14616" max="14617" width="10.5703125" style="444"/>
    <col min="14618" max="14618" width="13.42578125" style="444" customWidth="1"/>
    <col min="14619" max="14838" width="10.5703125" style="444"/>
    <col min="14839" max="14846" width="0" style="444" hidden="1" customWidth="1"/>
    <col min="14847" max="14849" width="3.7109375" style="444" customWidth="1"/>
    <col min="14850" max="14850" width="12.7109375" style="444" customWidth="1"/>
    <col min="14851" max="14851" width="47.42578125" style="444" customWidth="1"/>
    <col min="14852" max="14852" width="5.5703125" style="444" customWidth="1"/>
    <col min="14853" max="14854" width="3.7109375" style="444" customWidth="1"/>
    <col min="14855" max="14855" width="22" style="444" customWidth="1"/>
    <col min="14856" max="14856" width="5.5703125" style="444" customWidth="1"/>
    <col min="14857" max="14858" width="3.7109375" style="444" customWidth="1"/>
    <col min="14859" max="14859" width="22" style="444" customWidth="1"/>
    <col min="14860" max="14860" width="5.5703125" style="444" customWidth="1"/>
    <col min="14861" max="14862" width="3.7109375" style="444" customWidth="1"/>
    <col min="14863" max="14863" width="22" style="444" customWidth="1"/>
    <col min="14864" max="14865" width="15.7109375" style="444" customWidth="1"/>
    <col min="14866" max="14866" width="11.7109375" style="444" customWidth="1"/>
    <col min="14867" max="14867" width="6.42578125" style="444" bestFit="1" customWidth="1"/>
    <col min="14868" max="14868" width="11.7109375" style="444" customWidth="1"/>
    <col min="14869" max="14869" width="0" style="444" hidden="1" customWidth="1"/>
    <col min="14870" max="14870" width="3.7109375" style="444" customWidth="1"/>
    <col min="14871" max="14871" width="11.140625" style="444" bestFit="1" customWidth="1"/>
    <col min="14872" max="14873" width="10.5703125" style="444"/>
    <col min="14874" max="14874" width="13.42578125" style="444" customWidth="1"/>
    <col min="14875" max="15094" width="10.5703125" style="444"/>
    <col min="15095" max="15102" width="0" style="444" hidden="1" customWidth="1"/>
    <col min="15103" max="15105" width="3.7109375" style="444" customWidth="1"/>
    <col min="15106" max="15106" width="12.7109375" style="444" customWidth="1"/>
    <col min="15107" max="15107" width="47.42578125" style="444" customWidth="1"/>
    <col min="15108" max="15108" width="5.5703125" style="444" customWidth="1"/>
    <col min="15109" max="15110" width="3.7109375" style="444" customWidth="1"/>
    <col min="15111" max="15111" width="22" style="444" customWidth="1"/>
    <col min="15112" max="15112" width="5.5703125" style="444" customWidth="1"/>
    <col min="15113" max="15114" width="3.7109375" style="444" customWidth="1"/>
    <col min="15115" max="15115" width="22" style="444" customWidth="1"/>
    <col min="15116" max="15116" width="5.5703125" style="444" customWidth="1"/>
    <col min="15117" max="15118" width="3.7109375" style="444" customWidth="1"/>
    <col min="15119" max="15119" width="22" style="444" customWidth="1"/>
    <col min="15120" max="15121" width="15.7109375" style="444" customWidth="1"/>
    <col min="15122" max="15122" width="11.7109375" style="444" customWidth="1"/>
    <col min="15123" max="15123" width="6.42578125" style="444" bestFit="1" customWidth="1"/>
    <col min="15124" max="15124" width="11.7109375" style="444" customWidth="1"/>
    <col min="15125" max="15125" width="0" style="444" hidden="1" customWidth="1"/>
    <col min="15126" max="15126" width="3.7109375" style="444" customWidth="1"/>
    <col min="15127" max="15127" width="11.140625" style="444" bestFit="1" customWidth="1"/>
    <col min="15128" max="15129" width="10.5703125" style="444"/>
    <col min="15130" max="15130" width="13.42578125" style="444" customWidth="1"/>
    <col min="15131" max="15350" width="10.5703125" style="444"/>
    <col min="15351" max="15358" width="0" style="444" hidden="1" customWidth="1"/>
    <col min="15359" max="15361" width="3.7109375" style="444" customWidth="1"/>
    <col min="15362" max="15362" width="12.7109375" style="444" customWidth="1"/>
    <col min="15363" max="15363" width="47.42578125" style="444" customWidth="1"/>
    <col min="15364" max="15364" width="5.5703125" style="444" customWidth="1"/>
    <col min="15365" max="15366" width="3.7109375" style="444" customWidth="1"/>
    <col min="15367" max="15367" width="22" style="444" customWidth="1"/>
    <col min="15368" max="15368" width="5.5703125" style="444" customWidth="1"/>
    <col min="15369" max="15370" width="3.7109375" style="444" customWidth="1"/>
    <col min="15371" max="15371" width="22" style="444" customWidth="1"/>
    <col min="15372" max="15372" width="5.5703125" style="444" customWidth="1"/>
    <col min="15373" max="15374" width="3.7109375" style="444" customWidth="1"/>
    <col min="15375" max="15375" width="22" style="444" customWidth="1"/>
    <col min="15376" max="15377" width="15.7109375" style="444" customWidth="1"/>
    <col min="15378" max="15378" width="11.7109375" style="444" customWidth="1"/>
    <col min="15379" max="15379" width="6.42578125" style="444" bestFit="1" customWidth="1"/>
    <col min="15380" max="15380" width="11.7109375" style="444" customWidth="1"/>
    <col min="15381" max="15381" width="0" style="444" hidden="1" customWidth="1"/>
    <col min="15382" max="15382" width="3.7109375" style="444" customWidth="1"/>
    <col min="15383" max="15383" width="11.140625" style="444" bestFit="1" customWidth="1"/>
    <col min="15384" max="15385" width="10.5703125" style="444"/>
    <col min="15386" max="15386" width="13.42578125" style="444" customWidth="1"/>
    <col min="15387" max="15606" width="10.5703125" style="444"/>
    <col min="15607" max="15614" width="0" style="444" hidden="1" customWidth="1"/>
    <col min="15615" max="15617" width="3.7109375" style="444" customWidth="1"/>
    <col min="15618" max="15618" width="12.7109375" style="444" customWidth="1"/>
    <col min="15619" max="15619" width="47.42578125" style="444" customWidth="1"/>
    <col min="15620" max="15620" width="5.5703125" style="444" customWidth="1"/>
    <col min="15621" max="15622" width="3.7109375" style="444" customWidth="1"/>
    <col min="15623" max="15623" width="22" style="444" customWidth="1"/>
    <col min="15624" max="15624" width="5.5703125" style="444" customWidth="1"/>
    <col min="15625" max="15626" width="3.7109375" style="444" customWidth="1"/>
    <col min="15627" max="15627" width="22" style="444" customWidth="1"/>
    <col min="15628" max="15628" width="5.5703125" style="444" customWidth="1"/>
    <col min="15629" max="15630" width="3.7109375" style="444" customWidth="1"/>
    <col min="15631" max="15631" width="22" style="444" customWidth="1"/>
    <col min="15632" max="15633" width="15.7109375" style="444" customWidth="1"/>
    <col min="15634" max="15634" width="11.7109375" style="444" customWidth="1"/>
    <col min="15635" max="15635" width="6.42578125" style="444" bestFit="1" customWidth="1"/>
    <col min="15636" max="15636" width="11.7109375" style="444" customWidth="1"/>
    <col min="15637" max="15637" width="0" style="444" hidden="1" customWidth="1"/>
    <col min="15638" max="15638" width="3.7109375" style="444" customWidth="1"/>
    <col min="15639" max="15639" width="11.140625" style="444" bestFit="1" customWidth="1"/>
    <col min="15640" max="15641" width="10.5703125" style="444"/>
    <col min="15642" max="15642" width="13.42578125" style="444" customWidth="1"/>
    <col min="15643" max="15862" width="10.5703125" style="444"/>
    <col min="15863" max="15870" width="0" style="444" hidden="1" customWidth="1"/>
    <col min="15871" max="15873" width="3.7109375" style="444" customWidth="1"/>
    <col min="15874" max="15874" width="12.7109375" style="444" customWidth="1"/>
    <col min="15875" max="15875" width="47.42578125" style="444" customWidth="1"/>
    <col min="15876" max="15876" width="5.5703125" style="444" customWidth="1"/>
    <col min="15877" max="15878" width="3.7109375" style="444" customWidth="1"/>
    <col min="15879" max="15879" width="22" style="444" customWidth="1"/>
    <col min="15880" max="15880" width="5.5703125" style="444" customWidth="1"/>
    <col min="15881" max="15882" width="3.7109375" style="444" customWidth="1"/>
    <col min="15883" max="15883" width="22" style="444" customWidth="1"/>
    <col min="15884" max="15884" width="5.5703125" style="444" customWidth="1"/>
    <col min="15885" max="15886" width="3.7109375" style="444" customWidth="1"/>
    <col min="15887" max="15887" width="22" style="444" customWidth="1"/>
    <col min="15888" max="15889" width="15.7109375" style="444" customWidth="1"/>
    <col min="15890" max="15890" width="11.7109375" style="444" customWidth="1"/>
    <col min="15891" max="15891" width="6.42578125" style="444" bestFit="1" customWidth="1"/>
    <col min="15892" max="15892" width="11.7109375" style="444" customWidth="1"/>
    <col min="15893" max="15893" width="0" style="444" hidden="1" customWidth="1"/>
    <col min="15894" max="15894" width="3.7109375" style="444" customWidth="1"/>
    <col min="15895" max="15895" width="11.140625" style="444" bestFit="1" customWidth="1"/>
    <col min="15896" max="15897" width="10.5703125" style="444"/>
    <col min="15898" max="15898" width="13.42578125" style="444" customWidth="1"/>
    <col min="15899" max="16118" width="10.5703125" style="444"/>
    <col min="16119" max="16126" width="0" style="444" hidden="1" customWidth="1"/>
    <col min="16127" max="16129" width="3.7109375" style="444" customWidth="1"/>
    <col min="16130" max="16130" width="12.7109375" style="444" customWidth="1"/>
    <col min="16131" max="16131" width="47.42578125" style="444" customWidth="1"/>
    <col min="16132" max="16132" width="5.5703125" style="444" customWidth="1"/>
    <col min="16133" max="16134" width="3.7109375" style="444" customWidth="1"/>
    <col min="16135" max="16135" width="22" style="444" customWidth="1"/>
    <col min="16136" max="16136" width="5.5703125" style="444" customWidth="1"/>
    <col min="16137" max="16138" width="3.7109375" style="444" customWidth="1"/>
    <col min="16139" max="16139" width="22" style="444" customWidth="1"/>
    <col min="16140" max="16140" width="5.5703125" style="444" customWidth="1"/>
    <col min="16141" max="16142" width="3.7109375" style="444" customWidth="1"/>
    <col min="16143" max="16143" width="22" style="444" customWidth="1"/>
    <col min="16144" max="16145" width="15.7109375" style="444" customWidth="1"/>
    <col min="16146" max="16146" width="11.7109375" style="444" customWidth="1"/>
    <col min="16147" max="16147" width="6.42578125" style="444" bestFit="1" customWidth="1"/>
    <col min="16148" max="16148" width="11.7109375" style="444" customWidth="1"/>
    <col min="16149" max="16149" width="0" style="444" hidden="1" customWidth="1"/>
    <col min="16150" max="16150" width="3.7109375" style="444" customWidth="1"/>
    <col min="16151" max="16151" width="11.140625" style="444" bestFit="1" customWidth="1"/>
    <col min="16152" max="16153" width="10.5703125" style="444"/>
    <col min="16154" max="16154" width="13.42578125" style="444" customWidth="1"/>
    <col min="16155" max="16384" width="10.5703125" style="444"/>
  </cols>
  <sheetData>
    <row r="1" spans="1:37" hidden="1"/>
    <row r="2" spans="1:37" hidden="1"/>
    <row r="3" spans="1:37" hidden="1"/>
    <row r="4" spans="1:37" ht="3" customHeight="1">
      <c r="J4" s="449"/>
      <c r="K4" s="449"/>
      <c r="L4" s="445"/>
      <c r="M4" s="445"/>
      <c r="N4" s="445"/>
      <c r="O4" s="445"/>
      <c r="P4" s="445"/>
      <c r="Q4" s="445"/>
      <c r="R4" s="445"/>
      <c r="S4" s="445"/>
      <c r="T4" s="445"/>
      <c r="U4" s="445"/>
      <c r="V4" s="445"/>
      <c r="W4" s="445"/>
      <c r="X4" s="445"/>
      <c r="Y4" s="445"/>
      <c r="Z4" s="452"/>
      <c r="AA4" s="452"/>
      <c r="AB4" s="452"/>
      <c r="AC4" s="452"/>
      <c r="AD4" s="452"/>
      <c r="AE4" s="445"/>
    </row>
    <row r="5" spans="1:37" ht="22.5" customHeight="1">
      <c r="J5" s="449"/>
      <c r="K5" s="449"/>
      <c r="L5" s="1300" t="s">
        <v>748</v>
      </c>
      <c r="M5" s="1300"/>
      <c r="N5" s="1300"/>
      <c r="O5" s="1300"/>
      <c r="P5" s="1300"/>
      <c r="Q5" s="1300"/>
      <c r="R5" s="1300"/>
      <c r="S5" s="1300"/>
      <c r="T5" s="1300"/>
      <c r="U5" s="546"/>
      <c r="V5" s="546"/>
      <c r="W5" s="491"/>
      <c r="X5" s="491"/>
      <c r="Y5" s="552"/>
      <c r="Z5" s="552"/>
      <c r="AA5" s="552"/>
      <c r="AB5" s="552"/>
      <c r="AC5" s="552"/>
      <c r="AD5" s="552"/>
      <c r="AE5" s="465"/>
    </row>
    <row r="6" spans="1:37" ht="3" customHeight="1">
      <c r="J6" s="449"/>
      <c r="K6" s="449"/>
      <c r="L6" s="445"/>
      <c r="M6" s="445"/>
      <c r="N6" s="445"/>
      <c r="O6" s="448"/>
      <c r="P6" s="448"/>
      <c r="Q6" s="448"/>
      <c r="R6" s="448"/>
      <c r="S6" s="448"/>
      <c r="T6" s="448"/>
      <c r="U6" s="445"/>
    </row>
    <row r="7" spans="1:37"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37" s="459" customFormat="1" ht="18.75">
      <c r="A8" s="473"/>
      <c r="B8" s="473"/>
      <c r="C8" s="473"/>
      <c r="D8" s="473"/>
      <c r="E8" s="473"/>
      <c r="F8" s="473"/>
      <c r="G8" s="473"/>
      <c r="H8" s="473"/>
      <c r="L8" s="467"/>
      <c r="M8" s="1156" t="str">
        <f>"Дата подачи заявления об "&amp;IF(datePr_ch="","утверждении","изменении") &amp; " тарифов"</f>
        <v>Дата подачи заявления об изменении тарифов</v>
      </c>
      <c r="N8" s="1307" t="str">
        <f>IF(datePr_ch="",IF(datePr="","",datePr),datePr_ch)</f>
        <v>30.04.2019</v>
      </c>
      <c r="O8" s="1307"/>
      <c r="P8" s="1307"/>
      <c r="Q8" s="1307"/>
      <c r="R8" s="1307"/>
      <c r="S8" s="1307"/>
      <c r="T8" s="1307"/>
      <c r="U8" s="633"/>
      <c r="V8" s="537"/>
      <c r="W8" s="537"/>
      <c r="X8" s="537"/>
      <c r="Y8" s="537"/>
      <c r="Z8" s="537"/>
      <c r="AA8" s="537"/>
      <c r="AH8" s="473"/>
      <c r="AI8" s="473"/>
      <c r="AJ8" s="473"/>
      <c r="AK8" s="473"/>
    </row>
    <row r="9" spans="1:37" s="459" customFormat="1" ht="18.75">
      <c r="A9" s="473"/>
      <c r="B9" s="473"/>
      <c r="C9" s="473"/>
      <c r="D9" s="473"/>
      <c r="E9" s="473"/>
      <c r="F9" s="473"/>
      <c r="G9" s="473"/>
      <c r="H9" s="473"/>
      <c r="L9" s="520"/>
      <c r="M9" s="1156" t="str">
        <f>"Номер подачи заявления об "&amp;IF(numberPr_ch="","утверждении","изменении") &amp; " тарифов"</f>
        <v>Номер подачи заявления об изменении тарифов</v>
      </c>
      <c r="N9" s="1307" t="str">
        <f>IF(numberPr_ch="",IF(numberPr="","",numberPr),numberPr_ch)</f>
        <v>05-1215</v>
      </c>
      <c r="O9" s="1307"/>
      <c r="P9" s="1307"/>
      <c r="Q9" s="1307"/>
      <c r="R9" s="1307"/>
      <c r="S9" s="1307"/>
      <c r="T9" s="1307"/>
      <c r="U9" s="633"/>
      <c r="V9" s="537"/>
      <c r="W9" s="537"/>
      <c r="X9" s="537"/>
      <c r="Y9" s="537"/>
      <c r="Z9" s="537"/>
      <c r="AA9" s="537"/>
      <c r="AH9" s="473"/>
      <c r="AI9" s="473"/>
      <c r="AJ9" s="473"/>
      <c r="AK9" s="473"/>
    </row>
    <row r="10" spans="1:37"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37" s="733" customFormat="1" ht="18.75" hidden="1">
      <c r="A11" s="734"/>
      <c r="B11" s="734"/>
      <c r="C11" s="734"/>
      <c r="D11" s="734"/>
      <c r="E11" s="734"/>
      <c r="F11" s="734"/>
      <c r="G11" s="734"/>
      <c r="H11" s="734"/>
      <c r="L11" s="722"/>
      <c r="M11" s="711"/>
      <c r="N11" s="710"/>
      <c r="O11" s="710"/>
      <c r="P11" s="710"/>
      <c r="Q11" s="710"/>
      <c r="R11" s="710"/>
      <c r="S11" s="710"/>
      <c r="T11" s="710"/>
      <c r="U11" s="633"/>
      <c r="Z11" s="732" t="s">
        <v>636</v>
      </c>
      <c r="AA11" s="732" t="s">
        <v>637</v>
      </c>
      <c r="AH11" s="734"/>
      <c r="AI11" s="734"/>
      <c r="AJ11" s="734"/>
      <c r="AK11" s="734"/>
    </row>
    <row r="12" spans="1:37" s="459" customFormat="1" ht="11.25" hidden="1">
      <c r="A12" s="473"/>
      <c r="B12" s="473"/>
      <c r="C12" s="473"/>
      <c r="D12" s="473"/>
      <c r="E12" s="473"/>
      <c r="F12" s="473"/>
      <c r="G12" s="473"/>
      <c r="H12" s="473"/>
      <c r="L12" s="1301"/>
      <c r="M12" s="1301"/>
      <c r="N12" s="534"/>
      <c r="O12" s="1333"/>
      <c r="P12" s="1333"/>
      <c r="Q12" s="1333"/>
      <c r="R12" s="1333"/>
      <c r="S12" s="1333"/>
      <c r="T12" s="1333"/>
      <c r="U12" s="454"/>
      <c r="AE12" s="471" t="s">
        <v>371</v>
      </c>
      <c r="AH12" s="473"/>
      <c r="AI12" s="473"/>
      <c r="AJ12" s="473"/>
      <c r="AK12" s="473"/>
    </row>
    <row r="13" spans="1:37">
      <c r="J13" s="449"/>
      <c r="K13" s="449"/>
      <c r="L13" s="445"/>
      <c r="M13" s="445"/>
      <c r="N13" s="445"/>
      <c r="O13" s="1328"/>
      <c r="P13" s="1328"/>
      <c r="Q13" s="1328"/>
      <c r="R13" s="1328"/>
      <c r="S13" s="1328"/>
      <c r="T13" s="1328"/>
      <c r="U13" s="566"/>
      <c r="Z13" s="1328"/>
      <c r="AA13" s="1328"/>
      <c r="AB13" s="1328"/>
      <c r="AC13" s="1328"/>
      <c r="AD13" s="1328"/>
      <c r="AE13" s="1328"/>
    </row>
    <row r="14" spans="1:37">
      <c r="J14" s="449"/>
      <c r="K14" s="449"/>
      <c r="L14" s="1229" t="s">
        <v>445</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446</v>
      </c>
    </row>
    <row r="15" spans="1:37" ht="14.25" customHeight="1">
      <c r="J15" s="449"/>
      <c r="K15" s="449"/>
      <c r="L15" s="1314" t="s">
        <v>91</v>
      </c>
      <c r="M15" s="1314" t="s">
        <v>619</v>
      </c>
      <c r="N15" s="1339" t="s">
        <v>598</v>
      </c>
      <c r="O15" s="1339"/>
      <c r="P15" s="1339"/>
      <c r="Q15" s="1339"/>
      <c r="R15" s="1339" t="s">
        <v>599</v>
      </c>
      <c r="S15" s="1339"/>
      <c r="T15" s="1339"/>
      <c r="U15" s="1339"/>
      <c r="V15" s="1339" t="s">
        <v>600</v>
      </c>
      <c r="W15" s="1339"/>
      <c r="X15" s="1339"/>
      <c r="Y15" s="1339"/>
      <c r="Z15" s="1314" t="s">
        <v>605</v>
      </c>
      <c r="AA15" s="1314"/>
      <c r="AB15" s="1314"/>
      <c r="AC15" s="1314"/>
      <c r="AD15" s="1314"/>
      <c r="AE15" s="1314" t="s">
        <v>339</v>
      </c>
      <c r="AF15" s="1327" t="s">
        <v>274</v>
      </c>
      <c r="AG15" s="1229"/>
    </row>
    <row r="16" spans="1:37" s="491" customFormat="1" ht="27.75" customHeight="1">
      <c r="A16" s="552"/>
      <c r="B16" s="552"/>
      <c r="C16" s="552"/>
      <c r="D16" s="552"/>
      <c r="E16" s="552"/>
      <c r="F16" s="552"/>
      <c r="G16" s="558"/>
      <c r="H16" s="558"/>
      <c r="I16" s="499"/>
      <c r="J16" s="497"/>
      <c r="K16" s="497"/>
      <c r="L16" s="1314"/>
      <c r="M16" s="1314"/>
      <c r="N16" s="1339"/>
      <c r="O16" s="1339"/>
      <c r="P16" s="1339"/>
      <c r="Q16" s="1339"/>
      <c r="R16" s="1339"/>
      <c r="S16" s="1339"/>
      <c r="T16" s="1339"/>
      <c r="U16" s="1339"/>
      <c r="V16" s="1339"/>
      <c r="W16" s="1339"/>
      <c r="X16" s="1339"/>
      <c r="Y16" s="1339"/>
      <c r="Z16" s="1229" t="s">
        <v>622</v>
      </c>
      <c r="AA16" s="1229"/>
      <c r="AB16" s="1229" t="s">
        <v>616</v>
      </c>
      <c r="AC16" s="1229"/>
      <c r="AD16" s="1229"/>
      <c r="AE16" s="1314"/>
      <c r="AF16" s="1327"/>
      <c r="AG16" s="1229"/>
      <c r="AH16" s="552"/>
      <c r="AI16" s="552"/>
      <c r="AJ16" s="552"/>
      <c r="AK16" s="552"/>
    </row>
    <row r="17" spans="1:37" ht="14.25" customHeight="1">
      <c r="J17" s="449"/>
      <c r="K17" s="449"/>
      <c r="L17" s="1314"/>
      <c r="M17" s="1314"/>
      <c r="N17" s="1339"/>
      <c r="O17" s="1339"/>
      <c r="P17" s="1339"/>
      <c r="Q17" s="1339"/>
      <c r="R17" s="1339"/>
      <c r="S17" s="1339"/>
      <c r="T17" s="1339"/>
      <c r="U17" s="1339"/>
      <c r="V17" s="1339"/>
      <c r="W17" s="1339"/>
      <c r="X17" s="1339"/>
      <c r="Y17" s="1339"/>
      <c r="Z17" s="502" t="s">
        <v>620</v>
      </c>
      <c r="AA17" s="502" t="s">
        <v>621</v>
      </c>
      <c r="AB17" s="504" t="s">
        <v>273</v>
      </c>
      <c r="AC17" s="1334" t="s">
        <v>272</v>
      </c>
      <c r="AD17" s="1334"/>
      <c r="AE17" s="1314"/>
      <c r="AF17" s="1327"/>
      <c r="AG17" s="1229"/>
    </row>
    <row r="18" spans="1:37">
      <c r="J18" s="449"/>
      <c r="K18" s="457">
        <v>1</v>
      </c>
      <c r="L18" s="446" t="s">
        <v>92</v>
      </c>
      <c r="M18" s="446" t="s">
        <v>48</v>
      </c>
      <c r="N18" s="1340">
        <f ca="1">OFFSET(N18,0,-1)+1</f>
        <v>3</v>
      </c>
      <c r="O18" s="1340"/>
      <c r="P18" s="1340"/>
      <c r="Q18" s="1340"/>
      <c r="R18" s="1340">
        <f ca="1">OFFSET(N18,0,0)+1</f>
        <v>4</v>
      </c>
      <c r="S18" s="1340"/>
      <c r="T18" s="1340"/>
      <c r="U18" s="1340"/>
      <c r="V18" s="638"/>
      <c r="W18" s="638"/>
      <c r="X18" s="638"/>
      <c r="Y18" s="639">
        <f ca="1">OFFSET(R18,0,0)+1</f>
        <v>5</v>
      </c>
      <c r="Z18" s="455">
        <f ca="1">OFFSET(Z18,0,-1)+1</f>
        <v>6</v>
      </c>
      <c r="AA18" s="455">
        <f ca="1">OFFSET(AA18,0,-1)+1</f>
        <v>7</v>
      </c>
      <c r="AB18" s="455">
        <f ca="1">OFFSET(AB18,0,-1)+1</f>
        <v>8</v>
      </c>
      <c r="AC18" s="1340">
        <f ca="1">OFFSET(AC18,0,-1)+1</f>
        <v>9</v>
      </c>
      <c r="AD18" s="1340"/>
      <c r="AE18" s="455">
        <f ca="1">OFFSET(AE18,0,-2)+1</f>
        <v>10</v>
      </c>
      <c r="AF18" s="491"/>
      <c r="AG18" s="455">
        <f ca="1">OFFSET(AG18,0,-2)+1</f>
        <v>11</v>
      </c>
    </row>
    <row r="19" spans="1:37" ht="22.5">
      <c r="A19" s="1285">
        <v>1</v>
      </c>
      <c r="B19" s="961"/>
      <c r="C19" s="961"/>
      <c r="D19" s="961"/>
      <c r="E19" s="961"/>
      <c r="F19" s="954"/>
      <c r="G19" s="960"/>
      <c r="H19" s="960"/>
      <c r="I19" s="942"/>
      <c r="J19" s="941"/>
      <c r="K19" s="941"/>
      <c r="L19" s="560">
        <f>mergeValue(A19)</f>
        <v>1</v>
      </c>
      <c r="M19" s="608" t="s">
        <v>19</v>
      </c>
      <c r="N19" s="1341"/>
      <c r="O19" s="1341"/>
      <c r="P19" s="1341"/>
      <c r="Q19" s="1341"/>
      <c r="R19" s="1341"/>
      <c r="S19" s="1341"/>
      <c r="T19" s="1341"/>
      <c r="U19" s="1341"/>
      <c r="V19" s="1341"/>
      <c r="W19" s="1341"/>
      <c r="X19" s="1341"/>
      <c r="Y19" s="1341"/>
      <c r="Z19" s="1341"/>
      <c r="AA19" s="1341"/>
      <c r="AB19" s="1341"/>
      <c r="AC19" s="1341"/>
      <c r="AD19" s="1341"/>
      <c r="AE19" s="1341"/>
      <c r="AF19" s="1341"/>
      <c r="AG19" s="548" t="s">
        <v>721</v>
      </c>
    </row>
    <row r="20" spans="1:37" ht="22.5">
      <c r="A20" s="1285"/>
      <c r="B20" s="1285">
        <v>1</v>
      </c>
      <c r="C20" s="961"/>
      <c r="D20" s="961"/>
      <c r="E20" s="961"/>
      <c r="F20" s="954"/>
      <c r="G20" s="963"/>
      <c r="H20" s="964"/>
      <c r="I20" s="943"/>
      <c r="J20" s="938"/>
      <c r="K20" s="936"/>
      <c r="L20" s="560" t="str">
        <f>mergeValue(A20) &amp;"."&amp; mergeValue(B20)</f>
        <v>1.1</v>
      </c>
      <c r="M20" s="514" t="s">
        <v>15</v>
      </c>
      <c r="N20" s="1342"/>
      <c r="O20" s="1342"/>
      <c r="P20" s="1342"/>
      <c r="Q20" s="1342"/>
      <c r="R20" s="1342"/>
      <c r="S20" s="1342"/>
      <c r="T20" s="1342"/>
      <c r="U20" s="1342"/>
      <c r="V20" s="1342"/>
      <c r="W20" s="1342"/>
      <c r="X20" s="1342"/>
      <c r="Y20" s="1342"/>
      <c r="Z20" s="1342"/>
      <c r="AA20" s="1342"/>
      <c r="AB20" s="1342"/>
      <c r="AC20" s="1342"/>
      <c r="AD20" s="1342"/>
      <c r="AE20" s="1342"/>
      <c r="AF20" s="1342"/>
      <c r="AG20" s="548" t="s">
        <v>460</v>
      </c>
    </row>
    <row r="21" spans="1:37" ht="22.5">
      <c r="A21" s="1285"/>
      <c r="B21" s="1285"/>
      <c r="C21" s="1285">
        <v>1</v>
      </c>
      <c r="D21" s="961"/>
      <c r="E21" s="961"/>
      <c r="F21" s="954"/>
      <c r="G21" s="963"/>
      <c r="H21" s="964"/>
      <c r="I21" s="943"/>
      <c r="J21" s="938"/>
      <c r="K21" s="936"/>
      <c r="L21" s="560" t="str">
        <f>mergeValue(A21) &amp;"."&amp; mergeValue(B21)&amp;"."&amp; mergeValue(C21)</f>
        <v>1.1.1</v>
      </c>
      <c r="M21" s="515" t="s">
        <v>7</v>
      </c>
      <c r="N21" s="1342"/>
      <c r="O21" s="1342"/>
      <c r="P21" s="1342"/>
      <c r="Q21" s="1342"/>
      <c r="R21" s="1342"/>
      <c r="S21" s="1342"/>
      <c r="T21" s="1342"/>
      <c r="U21" s="1342"/>
      <c r="V21" s="1342"/>
      <c r="W21" s="1342"/>
      <c r="X21" s="1342"/>
      <c r="Y21" s="1342"/>
      <c r="Z21" s="1342"/>
      <c r="AA21" s="1342"/>
      <c r="AB21" s="1342"/>
      <c r="AC21" s="1342"/>
      <c r="AD21" s="1342"/>
      <c r="AE21" s="1342"/>
      <c r="AF21" s="1342"/>
      <c r="AG21" s="548" t="s">
        <v>601</v>
      </c>
    </row>
    <row r="22" spans="1:37" ht="15" customHeight="1">
      <c r="A22" s="1285"/>
      <c r="B22" s="1285"/>
      <c r="C22" s="1285"/>
      <c r="D22" s="1285">
        <v>1</v>
      </c>
      <c r="E22" s="961"/>
      <c r="F22" s="954"/>
      <c r="G22" s="963"/>
      <c r="H22" s="964"/>
      <c r="I22" s="943"/>
      <c r="J22" s="938"/>
      <c r="K22" s="936"/>
      <c r="L22" s="560" t="str">
        <f>mergeValue(A22) &amp;"."&amp; mergeValue(B22)&amp;"."&amp; mergeValue(C22)&amp;"."&amp; mergeValue(D22)</f>
        <v>1.1.1.1</v>
      </c>
      <c r="M22" s="516" t="s">
        <v>21</v>
      </c>
      <c r="N22" s="1342"/>
      <c r="O22" s="1342"/>
      <c r="P22" s="1342"/>
      <c r="Q22" s="1342"/>
      <c r="R22" s="1342"/>
      <c r="S22" s="1342"/>
      <c r="T22" s="1342"/>
      <c r="U22" s="1342"/>
      <c r="V22" s="1342"/>
      <c r="W22" s="1342"/>
      <c r="X22" s="1342"/>
      <c r="Y22" s="1342"/>
      <c r="Z22" s="1342"/>
      <c r="AA22" s="1342"/>
      <c r="AB22" s="1342"/>
      <c r="AC22" s="1342"/>
      <c r="AD22" s="1342"/>
      <c r="AE22" s="1342"/>
      <c r="AF22" s="1342"/>
      <c r="AG22" s="548" t="s">
        <v>624</v>
      </c>
    </row>
    <row r="23" spans="1:37" ht="20.100000000000001" customHeight="1">
      <c r="A23" s="1285"/>
      <c r="B23" s="1285"/>
      <c r="C23" s="1285"/>
      <c r="D23" s="1285"/>
      <c r="E23" s="1285">
        <v>1</v>
      </c>
      <c r="F23" s="954"/>
      <c r="G23" s="963"/>
      <c r="H23" s="964"/>
      <c r="I23" s="965"/>
      <c r="J23" s="955"/>
      <c r="K23" s="1228"/>
      <c r="L23" s="1345" t="str">
        <f>mergeValue(A23) &amp;"."&amp; mergeValue(B23)&amp;"."&amp; mergeValue(C23)&amp;"."&amp; mergeValue(D23)&amp;"."&amp; mergeValue(E23)</f>
        <v>1.1.1.1.1</v>
      </c>
      <c r="M23" s="1346"/>
      <c r="N23" s="1293" t="s">
        <v>84</v>
      </c>
      <c r="O23" s="1352"/>
      <c r="P23" s="1350">
        <v>1</v>
      </c>
      <c r="Q23" s="1343"/>
      <c r="R23" s="1293" t="s">
        <v>84</v>
      </c>
      <c r="S23" s="1352"/>
      <c r="T23" s="1350">
        <v>1</v>
      </c>
      <c r="U23" s="1343"/>
      <c r="V23" s="1293" t="s">
        <v>84</v>
      </c>
      <c r="W23" s="529"/>
      <c r="X23" s="507">
        <v>1</v>
      </c>
      <c r="Y23" s="1040"/>
      <c r="Z23" s="636"/>
      <c r="AA23" s="636"/>
      <c r="AB23" s="1291"/>
      <c r="AC23" s="1293" t="s">
        <v>83</v>
      </c>
      <c r="AD23" s="1291"/>
      <c r="AE23" s="1293" t="s">
        <v>84</v>
      </c>
      <c r="AF23" s="545"/>
      <c r="AG23" s="1347" t="s">
        <v>623</v>
      </c>
      <c r="AH23" s="468" t="str">
        <f>strCheckDate(Z24:AF24)</f>
        <v/>
      </c>
      <c r="AI23" s="472" t="str">
        <f>IF(AND(COUNTIF(AJ18:AJ27,AJ23)&gt;1,AJ23&lt;&gt;""),"ErrUnique:HasDoubleConn","")</f>
        <v/>
      </c>
      <c r="AJ23" s="472"/>
      <c r="AK23" s="472"/>
    </row>
    <row r="24" spans="1:37" ht="20.100000000000001" customHeight="1">
      <c r="A24" s="1285"/>
      <c r="B24" s="1285"/>
      <c r="C24" s="1285"/>
      <c r="D24" s="1285"/>
      <c r="E24" s="1285"/>
      <c r="F24" s="954"/>
      <c r="G24" s="963"/>
      <c r="H24" s="964"/>
      <c r="I24" s="965"/>
      <c r="J24" s="955"/>
      <c r="K24" s="1228"/>
      <c r="L24" s="1345"/>
      <c r="M24" s="1346"/>
      <c r="N24" s="1293"/>
      <c r="O24" s="1352"/>
      <c r="P24" s="1350"/>
      <c r="Q24" s="1351"/>
      <c r="R24" s="1293"/>
      <c r="S24" s="1352"/>
      <c r="T24" s="1350"/>
      <c r="U24" s="1344"/>
      <c r="V24" s="1293"/>
      <c r="W24" s="568"/>
      <c r="X24" s="533"/>
      <c r="Y24" s="533"/>
      <c r="Z24" s="539"/>
      <c r="AA24" s="570" t="str">
        <f>AB23 &amp; "-" &amp; AD23</f>
        <v>-</v>
      </c>
      <c r="AB24" s="1292"/>
      <c r="AC24" s="1293"/>
      <c r="AD24" s="1292"/>
      <c r="AE24" s="1293"/>
      <c r="AF24" s="637"/>
      <c r="AG24" s="1348"/>
      <c r="AI24" s="472"/>
      <c r="AJ24" s="472"/>
      <c r="AK24" s="472"/>
    </row>
    <row r="25" spans="1:37" ht="20.100000000000001" customHeight="1">
      <c r="A25" s="1285"/>
      <c r="B25" s="1285"/>
      <c r="C25" s="1285"/>
      <c r="D25" s="1285"/>
      <c r="E25" s="1285"/>
      <c r="F25" s="954"/>
      <c r="G25" s="963"/>
      <c r="H25" s="964"/>
      <c r="I25" s="965"/>
      <c r="J25" s="955"/>
      <c r="K25" s="1228"/>
      <c r="L25" s="1345"/>
      <c r="M25" s="1346"/>
      <c r="N25" s="1293"/>
      <c r="O25" s="1352"/>
      <c r="P25" s="1350"/>
      <c r="Q25" s="1344"/>
      <c r="R25" s="1293"/>
      <c r="S25" s="569"/>
      <c r="T25" s="526"/>
      <c r="U25" s="533"/>
      <c r="V25" s="538"/>
      <c r="W25" s="538"/>
      <c r="X25" s="538"/>
      <c r="Y25" s="538"/>
      <c r="Z25" s="539"/>
      <c r="AA25" s="539"/>
      <c r="AB25" s="540"/>
      <c r="AC25" s="532"/>
      <c r="AD25" s="532"/>
      <c r="AE25" s="540"/>
      <c r="AF25" s="532"/>
      <c r="AG25" s="1348"/>
      <c r="AI25" s="472"/>
      <c r="AJ25" s="472"/>
      <c r="AK25" s="472"/>
    </row>
    <row r="26" spans="1:37" ht="20.100000000000001" customHeight="1">
      <c r="A26" s="1285"/>
      <c r="B26" s="1285"/>
      <c r="C26" s="1285"/>
      <c r="D26" s="1285"/>
      <c r="E26" s="1285"/>
      <c r="F26" s="954"/>
      <c r="G26" s="963"/>
      <c r="H26" s="964"/>
      <c r="I26" s="965"/>
      <c r="J26" s="955"/>
      <c r="K26" s="1228"/>
      <c r="L26" s="1345"/>
      <c r="M26" s="1346"/>
      <c r="N26" s="1293"/>
      <c r="O26" s="541"/>
      <c r="P26" s="543"/>
      <c r="Q26" s="542"/>
      <c r="R26" s="538"/>
      <c r="S26" s="538"/>
      <c r="T26" s="538"/>
      <c r="U26" s="538"/>
      <c r="V26" s="538"/>
      <c r="W26" s="538"/>
      <c r="X26" s="538"/>
      <c r="Y26" s="538"/>
      <c r="Z26" s="539"/>
      <c r="AA26" s="539"/>
      <c r="AB26" s="540"/>
      <c r="AC26" s="532"/>
      <c r="AD26" s="532"/>
      <c r="AE26" s="540"/>
      <c r="AF26" s="532"/>
      <c r="AG26" s="1348"/>
      <c r="AI26" s="472"/>
      <c r="AJ26" s="472"/>
      <c r="AK26" s="472"/>
    </row>
    <row r="27" spans="1:37" s="443" customFormat="1" ht="15" customHeight="1">
      <c r="A27" s="1285"/>
      <c r="B27" s="1285"/>
      <c r="C27" s="1285"/>
      <c r="D27" s="1285"/>
      <c r="E27" s="962"/>
      <c r="F27" s="956"/>
      <c r="G27" s="958"/>
      <c r="H27" s="956"/>
      <c r="I27" s="965"/>
      <c r="J27" s="955"/>
      <c r="K27" s="949"/>
      <c r="L27" s="506"/>
      <c r="M27" s="519" t="s">
        <v>5</v>
      </c>
      <c r="N27" s="519"/>
      <c r="O27" s="519"/>
      <c r="P27" s="519"/>
      <c r="Q27" s="519"/>
      <c r="R27" s="519"/>
      <c r="S27" s="519"/>
      <c r="T27" s="519"/>
      <c r="U27" s="519"/>
      <c r="V27" s="519"/>
      <c r="W27" s="519"/>
      <c r="X27" s="519"/>
      <c r="Y27" s="519"/>
      <c r="Z27" s="519"/>
      <c r="AA27" s="519"/>
      <c r="AB27" s="519"/>
      <c r="AC27" s="519"/>
      <c r="AD27" s="519"/>
      <c r="AE27" s="519"/>
      <c r="AF27" s="519"/>
      <c r="AG27" s="1349"/>
      <c r="AH27" s="469"/>
      <c r="AI27" s="469"/>
      <c r="AJ27" s="204"/>
      <c r="AK27" s="204"/>
    </row>
    <row r="28" spans="1:37" s="443" customFormat="1" ht="15" customHeight="1">
      <c r="A28" s="1285"/>
      <c r="B28" s="1285"/>
      <c r="C28" s="1285"/>
      <c r="D28" s="962"/>
      <c r="E28" s="962"/>
      <c r="F28" s="956"/>
      <c r="G28" s="963"/>
      <c r="H28" s="956"/>
      <c r="I28" s="949"/>
      <c r="J28" s="940"/>
      <c r="K28" s="949"/>
      <c r="L28" s="506"/>
      <c r="M28" s="518" t="s">
        <v>16</v>
      </c>
      <c r="N28" s="518"/>
      <c r="O28" s="518"/>
      <c r="P28" s="518"/>
      <c r="Q28" s="518"/>
      <c r="R28" s="518"/>
      <c r="S28" s="518"/>
      <c r="T28" s="518"/>
      <c r="U28" s="518"/>
      <c r="V28" s="518"/>
      <c r="W28" s="518"/>
      <c r="X28" s="518"/>
      <c r="Y28" s="518"/>
      <c r="Z28" s="518"/>
      <c r="AA28" s="518"/>
      <c r="AB28" s="518"/>
      <c r="AC28" s="518"/>
      <c r="AD28" s="518"/>
      <c r="AE28" s="518"/>
      <c r="AF28" s="532"/>
      <c r="AG28" s="528"/>
      <c r="AH28" s="469"/>
      <c r="AI28" s="469"/>
      <c r="AJ28" s="204"/>
      <c r="AK28" s="204"/>
    </row>
    <row r="29" spans="1:37" s="443" customFormat="1" ht="15" customHeight="1">
      <c r="A29" s="1285"/>
      <c r="B29" s="1285"/>
      <c r="C29" s="962"/>
      <c r="D29" s="962"/>
      <c r="E29" s="962"/>
      <c r="F29" s="956"/>
      <c r="G29" s="963"/>
      <c r="H29" s="956"/>
      <c r="I29" s="949"/>
      <c r="J29" s="940"/>
      <c r="K29" s="949"/>
      <c r="L29" s="506"/>
      <c r="M29" s="517" t="s">
        <v>17</v>
      </c>
      <c r="N29" s="517"/>
      <c r="O29" s="517"/>
      <c r="P29" s="517"/>
      <c r="Q29" s="517"/>
      <c r="R29" s="517"/>
      <c r="S29" s="517"/>
      <c r="T29" s="517"/>
      <c r="U29" s="517"/>
      <c r="V29" s="517"/>
      <c r="W29" s="517"/>
      <c r="X29" s="517"/>
      <c r="Y29" s="517"/>
      <c r="Z29" s="513"/>
      <c r="AA29" s="513"/>
      <c r="AB29" s="540"/>
      <c r="AC29" s="532"/>
      <c r="AD29" s="531"/>
      <c r="AE29" s="517"/>
      <c r="AF29" s="532"/>
      <c r="AG29" s="528"/>
      <c r="AH29" s="469"/>
      <c r="AI29" s="469"/>
      <c r="AJ29" s="469"/>
      <c r="AK29" s="469"/>
    </row>
    <row r="30" spans="1:37" s="443" customFormat="1" ht="15" customHeight="1">
      <c r="A30" s="1285"/>
      <c r="B30" s="962"/>
      <c r="C30" s="962"/>
      <c r="D30" s="962"/>
      <c r="E30" s="962"/>
      <c r="F30" s="956"/>
      <c r="G30" s="963"/>
      <c r="H30" s="956"/>
      <c r="I30" s="949"/>
      <c r="J30" s="940"/>
      <c r="K30" s="949"/>
      <c r="L30" s="506"/>
      <c r="M30" s="526" t="s">
        <v>18</v>
      </c>
      <c r="N30" s="526"/>
      <c r="O30" s="526"/>
      <c r="P30" s="526"/>
      <c r="Q30" s="526"/>
      <c r="R30" s="526"/>
      <c r="S30" s="526"/>
      <c r="T30" s="526"/>
      <c r="U30" s="526"/>
      <c r="V30" s="526"/>
      <c r="W30" s="526"/>
      <c r="X30" s="526"/>
      <c r="Y30" s="526"/>
      <c r="Z30" s="513"/>
      <c r="AA30" s="513"/>
      <c r="AB30" s="540"/>
      <c r="AC30" s="532"/>
      <c r="AD30" s="531"/>
      <c r="AE30" s="517"/>
      <c r="AF30" s="532"/>
      <c r="AG30" s="528"/>
      <c r="AH30" s="469"/>
      <c r="AI30" s="469"/>
      <c r="AJ30" s="469"/>
      <c r="AK30" s="469"/>
    </row>
    <row r="31" spans="1:37" s="443" customFormat="1" ht="15" customHeight="1">
      <c r="A31" s="935"/>
      <c r="B31" s="935"/>
      <c r="C31" s="935"/>
      <c r="D31" s="935"/>
      <c r="E31" s="935"/>
      <c r="F31" s="935"/>
      <c r="G31" s="948"/>
      <c r="H31" s="949"/>
      <c r="I31" s="939"/>
      <c r="J31" s="940"/>
      <c r="K31" s="935"/>
      <c r="L31" s="506"/>
      <c r="M31" s="533" t="s">
        <v>308</v>
      </c>
      <c r="N31" s="533"/>
      <c r="O31" s="533"/>
      <c r="P31" s="533"/>
      <c r="Q31" s="533"/>
      <c r="R31" s="533"/>
      <c r="S31" s="533"/>
      <c r="T31" s="533"/>
      <c r="U31" s="533"/>
      <c r="V31" s="533"/>
      <c r="W31" s="533"/>
      <c r="X31" s="533"/>
      <c r="Y31" s="533"/>
      <c r="Z31" s="513"/>
      <c r="AA31" s="513"/>
      <c r="AB31" s="540"/>
      <c r="AC31" s="532"/>
      <c r="AD31" s="531"/>
      <c r="AE31" s="517"/>
      <c r="AF31" s="532"/>
      <c r="AG31" s="528"/>
      <c r="AH31" s="469"/>
      <c r="AI31" s="469"/>
      <c r="AJ31" s="469"/>
      <c r="AK31" s="469"/>
    </row>
    <row r="33" spans="12:37" ht="102" customHeight="1">
      <c r="L33" s="1">
        <v>1</v>
      </c>
      <c r="M33" s="1278" t="s">
        <v>750</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4"/>
      <c r="AI33" s="474"/>
      <c r="AJ33" s="474"/>
      <c r="AK33" s="474"/>
    </row>
    <row r="34" spans="12:37" ht="14.25" customHeight="1">
      <c r="L34" s="481"/>
      <c r="M34" s="482"/>
      <c r="N34" s="482"/>
      <c r="O34" s="482"/>
      <c r="P34" s="482"/>
      <c r="Q34" s="482"/>
      <c r="R34" s="482"/>
      <c r="S34" s="482"/>
      <c r="T34" s="482"/>
      <c r="U34" s="482"/>
      <c r="V34" s="482"/>
      <c r="W34" s="482"/>
      <c r="X34" s="482"/>
      <c r="Y34" s="482"/>
      <c r="Z34" s="485"/>
      <c r="AA34" s="485"/>
      <c r="AB34" s="485"/>
      <c r="AC34" s="485"/>
      <c r="AD34" s="485"/>
      <c r="AE34" s="485"/>
      <c r="AF34" s="485"/>
      <c r="AG34" s="485"/>
      <c r="AH34" s="486"/>
      <c r="AI34" s="486"/>
      <c r="AJ34" s="486"/>
      <c r="AK34" s="486"/>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207</v>
      </c>
    </row>
    <row r="2" spans="1:20" ht="22.5">
      <c r="F2" s="1279" t="s">
        <v>471</v>
      </c>
      <c r="G2" s="1280"/>
      <c r="H2" s="1281"/>
      <c r="I2" s="405"/>
    </row>
    <row r="3" spans="1:20" ht="3" customHeight="1"/>
    <row r="4" spans="1:20" s="182" customFormat="1" ht="11.25">
      <c r="A4" s="205"/>
      <c r="B4" s="205"/>
      <c r="C4" s="205"/>
      <c r="D4" s="205"/>
      <c r="F4" s="1229" t="s">
        <v>445</v>
      </c>
      <c r="G4" s="1229"/>
      <c r="H4" s="1229"/>
      <c r="I4" s="1282" t="s">
        <v>446</v>
      </c>
      <c r="J4" s="205"/>
      <c r="K4" s="205"/>
      <c r="L4" s="205"/>
      <c r="M4" s="205"/>
      <c r="N4" s="205"/>
      <c r="O4" s="205"/>
      <c r="P4" s="205"/>
      <c r="Q4" s="205"/>
      <c r="R4" s="205"/>
      <c r="S4" s="205"/>
      <c r="T4" s="205"/>
    </row>
    <row r="5" spans="1:20" s="182" customFormat="1" ht="11.25" customHeight="1">
      <c r="A5" s="205"/>
      <c r="B5" s="205"/>
      <c r="C5" s="205"/>
      <c r="D5" s="205"/>
      <c r="F5" s="298" t="s">
        <v>91</v>
      </c>
      <c r="G5" s="312" t="s">
        <v>448</v>
      </c>
      <c r="H5" s="297" t="s">
        <v>439</v>
      </c>
      <c r="I5" s="1282"/>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1">
        <v>1</v>
      </c>
      <c r="G7" s="387" t="s">
        <v>472</v>
      </c>
      <c r="H7" s="296" t="str">
        <f>IF(dateCh="","",dateCh)</f>
        <v>30.04.2019</v>
      </c>
      <c r="I7" s="188" t="s">
        <v>473</v>
      </c>
      <c r="J7" s="310"/>
      <c r="K7" s="205"/>
      <c r="L7" s="205"/>
      <c r="M7" s="205"/>
      <c r="N7" s="205"/>
      <c r="O7" s="205"/>
      <c r="P7" s="205"/>
      <c r="Q7" s="205"/>
      <c r="R7" s="205"/>
      <c r="S7" s="205"/>
      <c r="T7" s="205"/>
    </row>
    <row r="8" spans="1:20" s="182" customFormat="1" ht="45">
      <c r="A8" s="1283">
        <v>1</v>
      </c>
      <c r="B8" s="205"/>
      <c r="C8" s="205"/>
      <c r="D8" s="205"/>
      <c r="F8" s="311" t="str">
        <f>"2." &amp;mergeValue(A8)</f>
        <v>2.1</v>
      </c>
      <c r="G8" s="387" t="s">
        <v>474</v>
      </c>
      <c r="H8" s="296"/>
      <c r="I8" s="188" t="s">
        <v>569</v>
      </c>
      <c r="J8" s="310"/>
      <c r="K8" s="205"/>
      <c r="L8" s="205"/>
      <c r="M8" s="205"/>
      <c r="N8" s="205"/>
      <c r="O8" s="205"/>
      <c r="P8" s="205"/>
      <c r="Q8" s="205"/>
      <c r="R8" s="205"/>
      <c r="S8" s="205"/>
      <c r="T8" s="205"/>
    </row>
    <row r="9" spans="1:20" s="182" customFormat="1" ht="22.5">
      <c r="A9" s="1283"/>
      <c r="B9" s="205"/>
      <c r="C9" s="205"/>
      <c r="D9" s="205"/>
      <c r="F9" s="311" t="str">
        <f>"3." &amp;mergeValue(A9)</f>
        <v>3.1</v>
      </c>
      <c r="G9" s="387" t="s">
        <v>475</v>
      </c>
      <c r="H9" s="296"/>
      <c r="I9" s="188" t="s">
        <v>567</v>
      </c>
      <c r="J9" s="310"/>
      <c r="K9" s="205"/>
      <c r="L9" s="205"/>
      <c r="M9" s="205"/>
      <c r="N9" s="205"/>
      <c r="O9" s="205"/>
      <c r="P9" s="205"/>
      <c r="Q9" s="205"/>
      <c r="R9" s="205"/>
      <c r="S9" s="205"/>
      <c r="T9" s="205"/>
    </row>
    <row r="10" spans="1:20" s="182" customFormat="1" ht="22.5">
      <c r="A10" s="1283"/>
      <c r="B10" s="205"/>
      <c r="C10" s="205"/>
      <c r="D10" s="205"/>
      <c r="F10" s="311" t="str">
        <f>"4."&amp;mergeValue(A10)</f>
        <v>4.1</v>
      </c>
      <c r="G10" s="387" t="s">
        <v>476</v>
      </c>
      <c r="H10" s="297" t="s">
        <v>449</v>
      </c>
      <c r="I10" s="188"/>
      <c r="J10" s="310"/>
      <c r="K10" s="205"/>
      <c r="L10" s="205"/>
      <c r="M10" s="205"/>
      <c r="N10" s="205"/>
      <c r="O10" s="205"/>
      <c r="P10" s="205"/>
      <c r="Q10" s="205"/>
      <c r="R10" s="205"/>
      <c r="S10" s="205"/>
      <c r="T10" s="205"/>
    </row>
    <row r="11" spans="1:20" s="182" customFormat="1" ht="18.75">
      <c r="A11" s="1283"/>
      <c r="B11" s="1283">
        <v>1</v>
      </c>
      <c r="C11" s="319"/>
      <c r="D11" s="319"/>
      <c r="F11" s="311" t="str">
        <f>"4."&amp;mergeValue(A11) &amp;"."&amp;mergeValue(B11)</f>
        <v>4.1.1</v>
      </c>
      <c r="G11" s="303" t="s">
        <v>571</v>
      </c>
      <c r="H11" s="296" t="str">
        <f>IF(region_name="","",region_name)</f>
        <v>Ханты-Мансийский автономный округ</v>
      </c>
      <c r="I11" s="188" t="s">
        <v>479</v>
      </c>
      <c r="J11" s="310"/>
      <c r="K11" s="205"/>
      <c r="L11" s="205"/>
      <c r="M11" s="205"/>
      <c r="N11" s="205"/>
      <c r="O11" s="205"/>
      <c r="P11" s="205"/>
      <c r="Q11" s="205"/>
      <c r="R11" s="205"/>
      <c r="S11" s="205"/>
      <c r="T11" s="205"/>
    </row>
    <row r="12" spans="1:20" s="182" customFormat="1" ht="22.5">
      <c r="A12" s="1283"/>
      <c r="B12" s="1283"/>
      <c r="C12" s="1283">
        <v>1</v>
      </c>
      <c r="D12" s="319"/>
      <c r="F12" s="311" t="str">
        <f>"4."&amp;mergeValue(A12) &amp;"."&amp;mergeValue(B12)&amp;"."&amp;mergeValue(C12)</f>
        <v>4.1.1.1</v>
      </c>
      <c r="G12" s="316" t="s">
        <v>477</v>
      </c>
      <c r="H12" s="296"/>
      <c r="I12" s="188" t="s">
        <v>480</v>
      </c>
      <c r="J12" s="310"/>
      <c r="K12" s="205"/>
      <c r="L12" s="205"/>
      <c r="M12" s="205"/>
      <c r="N12" s="205"/>
      <c r="O12" s="205"/>
      <c r="P12" s="205"/>
      <c r="Q12" s="205"/>
      <c r="R12" s="205"/>
      <c r="S12" s="205"/>
      <c r="T12" s="205"/>
    </row>
    <row r="13" spans="1:20" s="182" customFormat="1" ht="39" customHeight="1">
      <c r="A13" s="1283"/>
      <c r="B13" s="1283"/>
      <c r="C13" s="1283"/>
      <c r="D13" s="319">
        <v>1</v>
      </c>
      <c r="F13" s="311" t="str">
        <f>"4."&amp;mergeValue(A13) &amp;"."&amp;mergeValue(B13)&amp;"."&amp;mergeValue(C13)&amp;"."&amp;mergeValue(D13)</f>
        <v>4.1.1.1.1</v>
      </c>
      <c r="G13" s="390" t="s">
        <v>478</v>
      </c>
      <c r="H13" s="296"/>
      <c r="I13" s="1284" t="s">
        <v>570</v>
      </c>
      <c r="J13" s="310"/>
      <c r="K13" s="205"/>
      <c r="L13" s="205"/>
      <c r="M13" s="205"/>
      <c r="N13" s="205"/>
      <c r="O13" s="205"/>
      <c r="P13" s="205"/>
      <c r="Q13" s="205"/>
      <c r="R13" s="205"/>
      <c r="S13" s="205"/>
      <c r="T13" s="205"/>
    </row>
    <row r="14" spans="1:20" s="182" customFormat="1" ht="18.75">
      <c r="A14" s="1283"/>
      <c r="B14" s="1283"/>
      <c r="C14" s="1283"/>
      <c r="D14" s="319"/>
      <c r="F14" s="313"/>
      <c r="G14" s="143" t="s">
        <v>4</v>
      </c>
      <c r="H14" s="318"/>
      <c r="I14" s="1284"/>
      <c r="J14" s="310"/>
      <c r="K14" s="205"/>
      <c r="L14" s="205"/>
      <c r="M14" s="205"/>
      <c r="N14" s="205"/>
      <c r="O14" s="205"/>
      <c r="P14" s="205"/>
      <c r="Q14" s="205"/>
      <c r="R14" s="205"/>
      <c r="S14" s="205"/>
      <c r="T14" s="205"/>
    </row>
    <row r="15" spans="1:20" s="182" customFormat="1" ht="18.75">
      <c r="A15" s="1283"/>
      <c r="B15" s="1283"/>
      <c r="C15" s="319"/>
      <c r="D15" s="319"/>
      <c r="F15" s="391"/>
      <c r="G15" s="187" t="s">
        <v>401</v>
      </c>
      <c r="H15" s="392"/>
      <c r="I15" s="393"/>
      <c r="J15" s="310"/>
      <c r="K15" s="205"/>
      <c r="L15" s="205"/>
      <c r="M15" s="205"/>
      <c r="N15" s="205"/>
      <c r="O15" s="205"/>
      <c r="P15" s="205"/>
      <c r="Q15" s="205"/>
      <c r="R15" s="205"/>
      <c r="S15" s="205"/>
      <c r="T15" s="205"/>
    </row>
    <row r="16" spans="1:20" s="182" customFormat="1" ht="18.75">
      <c r="A16" s="1283"/>
      <c r="B16" s="205"/>
      <c r="C16" s="205"/>
      <c r="D16" s="205"/>
      <c r="F16" s="313"/>
      <c r="G16" s="148" t="s">
        <v>484</v>
      </c>
      <c r="H16" s="314"/>
      <c r="I16" s="315"/>
      <c r="J16" s="310"/>
      <c r="K16" s="205"/>
      <c r="L16" s="205"/>
      <c r="M16" s="205"/>
      <c r="N16" s="205"/>
      <c r="O16" s="205"/>
      <c r="P16" s="205"/>
      <c r="Q16" s="205"/>
      <c r="R16" s="205"/>
      <c r="S16" s="205"/>
      <c r="T16" s="205"/>
    </row>
    <row r="17" spans="1:20" s="182" customFormat="1" ht="18.75">
      <c r="A17" s="205"/>
      <c r="B17" s="205"/>
      <c r="C17" s="205"/>
      <c r="D17" s="205"/>
      <c r="F17" s="313"/>
      <c r="G17" s="158" t="s">
        <v>483</v>
      </c>
      <c r="H17" s="314"/>
      <c r="I17" s="315"/>
      <c r="J17" s="310"/>
      <c r="K17" s="205"/>
      <c r="L17" s="205"/>
      <c r="M17" s="205"/>
      <c r="N17" s="205"/>
      <c r="O17" s="205"/>
      <c r="P17" s="205"/>
      <c r="Q17" s="205"/>
      <c r="R17" s="205"/>
      <c r="S17" s="205"/>
      <c r="T17" s="205"/>
    </row>
    <row r="18" spans="1:20" s="305" customFormat="1" ht="3" customHeight="1">
      <c r="A18" s="306"/>
      <c r="B18" s="306"/>
      <c r="C18" s="306"/>
      <c r="D18" s="306"/>
      <c r="F18" s="320"/>
      <c r="G18" s="321"/>
      <c r="H18" s="322"/>
      <c r="I18" s="323"/>
      <c r="J18" s="306"/>
      <c r="K18" s="306"/>
      <c r="L18" s="306"/>
      <c r="M18" s="306"/>
      <c r="N18" s="306"/>
      <c r="O18" s="306"/>
      <c r="P18" s="306"/>
      <c r="Q18" s="306"/>
      <c r="R18" s="306"/>
      <c r="S18" s="306"/>
      <c r="T18" s="306"/>
    </row>
    <row r="19" spans="1:20" s="305" customFormat="1" ht="15" customHeight="1">
      <c r="A19" s="306"/>
      <c r="B19" s="306"/>
      <c r="C19" s="306"/>
      <c r="D19" s="306"/>
      <c r="F19" s="304"/>
      <c r="G19" s="1278" t="s">
        <v>572</v>
      </c>
      <c r="H19" s="1278"/>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3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43601.586377314816</v>
      </c>
      <c r="B2" s="12" t="s">
        <v>760</v>
      </c>
      <c r="C2" s="12" t="s">
        <v>439</v>
      </c>
    </row>
    <row r="3" spans="1:4">
      <c r="A3" s="1195">
        <v>43601.586388888885</v>
      </c>
      <c r="B3" s="12" t="s">
        <v>761</v>
      </c>
      <c r="C3" s="12" t="s">
        <v>439</v>
      </c>
    </row>
    <row r="4" spans="1:4" ht="22.5">
      <c r="A4" s="1195">
        <v>43601.586388888885</v>
      </c>
      <c r="B4" s="12" t="s">
        <v>762</v>
      </c>
      <c r="C4" s="12" t="s">
        <v>439</v>
      </c>
    </row>
    <row r="5" spans="1:4">
      <c r="A5" s="1195">
        <v>43601.586388888885</v>
      </c>
      <c r="B5" s="12" t="s">
        <v>763</v>
      </c>
      <c r="C5" s="12" t="s">
        <v>439</v>
      </c>
    </row>
    <row r="6" spans="1:4">
      <c r="A6" s="1195">
        <v>43601.588900462964</v>
      </c>
      <c r="B6" s="12" t="s">
        <v>764</v>
      </c>
      <c r="C6" s="12" t="s">
        <v>765</v>
      </c>
    </row>
    <row r="7" spans="1:4">
      <c r="A7" s="1195">
        <v>43601.589166666665</v>
      </c>
      <c r="B7" s="12" t="s">
        <v>760</v>
      </c>
      <c r="C7" s="12" t="s">
        <v>439</v>
      </c>
    </row>
    <row r="8" spans="1:4">
      <c r="A8" s="1195">
        <v>43601.589178240742</v>
      </c>
      <c r="B8" s="12" t="s">
        <v>761</v>
      </c>
      <c r="C8" s="12" t="s">
        <v>439</v>
      </c>
    </row>
    <row r="9" spans="1:4" ht="22.5">
      <c r="A9" s="1195">
        <v>43601.589178240742</v>
      </c>
      <c r="B9" s="12" t="s">
        <v>762</v>
      </c>
      <c r="C9" s="12" t="s">
        <v>439</v>
      </c>
    </row>
    <row r="10" spans="1:4">
      <c r="A10" s="1195">
        <v>43601.589178240742</v>
      </c>
      <c r="B10" s="12" t="s">
        <v>763</v>
      </c>
      <c r="C10" s="12" t="s">
        <v>439</v>
      </c>
    </row>
    <row r="11" spans="1:4">
      <c r="A11" s="1195">
        <v>43601.589201388888</v>
      </c>
      <c r="B11" s="12" t="s">
        <v>764</v>
      </c>
      <c r="C11" s="12" t="s">
        <v>765</v>
      </c>
    </row>
    <row r="12" spans="1:4">
      <c r="A12" s="1195">
        <v>43601.594085648147</v>
      </c>
      <c r="B12" s="12" t="s">
        <v>760</v>
      </c>
      <c r="C12" s="12" t="s">
        <v>439</v>
      </c>
    </row>
    <row r="13" spans="1:4">
      <c r="A13" s="1195">
        <v>43601.594097222223</v>
      </c>
      <c r="B13" s="12" t="s">
        <v>761</v>
      </c>
      <c r="C13" s="12" t="s">
        <v>439</v>
      </c>
    </row>
    <row r="14" spans="1:4" ht="22.5">
      <c r="A14" s="1195">
        <v>43601.594097222223</v>
      </c>
      <c r="B14" s="12" t="s">
        <v>762</v>
      </c>
      <c r="C14" s="12" t="s">
        <v>439</v>
      </c>
    </row>
    <row r="15" spans="1:4">
      <c r="A15" s="1195">
        <v>43601.594097222223</v>
      </c>
      <c r="B15" s="12" t="s">
        <v>763</v>
      </c>
      <c r="C15" s="12" t="s">
        <v>439</v>
      </c>
    </row>
    <row r="16" spans="1:4">
      <c r="A16" s="1195">
        <v>43601.59412037037</v>
      </c>
      <c r="B16" s="12" t="s">
        <v>764</v>
      </c>
      <c r="C16" s="12" t="s">
        <v>765</v>
      </c>
    </row>
    <row r="17" spans="1:3">
      <c r="A17" s="1195">
        <v>43601.639756944445</v>
      </c>
      <c r="B17" s="12" t="s">
        <v>760</v>
      </c>
      <c r="C17" s="12" t="s">
        <v>439</v>
      </c>
    </row>
    <row r="18" spans="1:3">
      <c r="A18" s="1195">
        <v>43601.639768518522</v>
      </c>
      <c r="B18" s="12" t="s">
        <v>761</v>
      </c>
      <c r="C18" s="12" t="s">
        <v>439</v>
      </c>
    </row>
    <row r="19" spans="1:3" ht="22.5">
      <c r="A19" s="1195">
        <v>43601.639768518522</v>
      </c>
      <c r="B19" s="12" t="s">
        <v>762</v>
      </c>
      <c r="C19" s="12" t="s">
        <v>439</v>
      </c>
    </row>
    <row r="20" spans="1:3">
      <c r="A20" s="1195">
        <v>43601.639768518522</v>
      </c>
      <c r="B20" s="12" t="s">
        <v>763</v>
      </c>
      <c r="C20" s="12" t="s">
        <v>439</v>
      </c>
    </row>
    <row r="21" spans="1:3">
      <c r="A21" s="1195">
        <v>43601.639803240738</v>
      </c>
      <c r="B21" s="12" t="s">
        <v>764</v>
      </c>
      <c r="C21" s="12" t="s">
        <v>765</v>
      </c>
    </row>
    <row r="22" spans="1:3">
      <c r="A22" s="1195">
        <v>43601.665266203701</v>
      </c>
      <c r="B22" s="12" t="s">
        <v>760</v>
      </c>
      <c r="C22" s="12" t="s">
        <v>439</v>
      </c>
    </row>
    <row r="23" spans="1:3">
      <c r="A23" s="1195">
        <v>43601.665277777778</v>
      </c>
      <c r="B23" s="12" t="s">
        <v>761</v>
      </c>
      <c r="C23" s="12" t="s">
        <v>439</v>
      </c>
    </row>
    <row r="24" spans="1:3" ht="22.5">
      <c r="A24" s="1195">
        <v>43601.665277777778</v>
      </c>
      <c r="B24" s="12" t="s">
        <v>762</v>
      </c>
      <c r="C24" s="12" t="s">
        <v>439</v>
      </c>
    </row>
    <row r="25" spans="1:3">
      <c r="A25" s="1195">
        <v>43601.665277777778</v>
      </c>
      <c r="B25" s="12" t="s">
        <v>763</v>
      </c>
      <c r="C25" s="12" t="s">
        <v>439</v>
      </c>
    </row>
    <row r="26" spans="1:3">
      <c r="A26" s="1195">
        <v>43601.665324074071</v>
      </c>
      <c r="B26" s="12" t="s">
        <v>764</v>
      </c>
      <c r="C26" s="12" t="s">
        <v>765</v>
      </c>
    </row>
    <row r="27" spans="1:3">
      <c r="A27" s="1195">
        <v>43621.700740740744</v>
      </c>
      <c r="B27" s="12" t="s">
        <v>760</v>
      </c>
      <c r="C27" s="12" t="s">
        <v>439</v>
      </c>
    </row>
    <row r="28" spans="1:3">
      <c r="A28" s="1195">
        <v>43621.700752314813</v>
      </c>
      <c r="B28" s="12" t="s">
        <v>1853</v>
      </c>
      <c r="C28" s="12" t="s">
        <v>439</v>
      </c>
    </row>
    <row r="29" spans="1:3" ht="67.5">
      <c r="A29" s="1195">
        <v>43621.700752314813</v>
      </c>
      <c r="B29" s="12" t="s">
        <v>1854</v>
      </c>
      <c r="C29" s="12" t="s">
        <v>439</v>
      </c>
    </row>
    <row r="30" spans="1:3">
      <c r="A30" s="1195">
        <v>43621.700752314813</v>
      </c>
      <c r="B30" s="12" t="s">
        <v>763</v>
      </c>
      <c r="C30" s="12" t="s">
        <v>439</v>
      </c>
    </row>
    <row r="31" spans="1:3">
      <c r="A31" s="1195">
        <v>43621.700775462959</v>
      </c>
      <c r="B31" s="12" t="s">
        <v>764</v>
      </c>
      <c r="C31" s="12" t="s">
        <v>765</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1" customWidth="1"/>
    <col min="10" max="11" width="3.7109375" style="450" customWidth="1"/>
    <col min="12" max="12" width="12.7109375" style="444" customWidth="1"/>
    <col min="13" max="13" width="47.42578125" style="444" customWidth="1"/>
    <col min="14" max="14" width="2.7109375" style="444" hidden="1" customWidth="1"/>
    <col min="15" max="18" width="23.7109375" style="444" customWidth="1"/>
    <col min="19" max="19" width="11.7109375" style="444" customWidth="1"/>
    <col min="20" max="20" width="3.7109375" style="444" customWidth="1"/>
    <col min="21" max="21" width="11.7109375" style="444" customWidth="1"/>
    <col min="22" max="22" width="8.5703125" style="444" hidden="1" customWidth="1"/>
    <col min="23" max="23" width="4.7109375" style="444" customWidth="1"/>
    <col min="24" max="24" width="115.7109375" style="444" customWidth="1"/>
    <col min="25" max="25" width="10.5703125" style="954"/>
    <col min="26" max="29" width="10.5703125" style="468"/>
    <col min="30" max="246" width="10.5703125" style="444"/>
    <col min="247" max="254" width="0" style="444" hidden="1" customWidth="1"/>
    <col min="255" max="257" width="3.7109375" style="444" customWidth="1"/>
    <col min="258" max="258" width="12.7109375" style="444" customWidth="1"/>
    <col min="259" max="259" width="47.42578125" style="444" customWidth="1"/>
    <col min="260" max="260" width="0" style="444" hidden="1" customWidth="1"/>
    <col min="261" max="261" width="24.7109375" style="444" customWidth="1"/>
    <col min="262" max="262" width="14.7109375" style="444" customWidth="1"/>
    <col min="263" max="264" width="15.7109375" style="444" customWidth="1"/>
    <col min="265" max="265" width="11.7109375" style="444" customWidth="1"/>
    <col min="266" max="266" width="6.42578125" style="444" bestFit="1" customWidth="1"/>
    <col min="267" max="267" width="11.7109375" style="444" customWidth="1"/>
    <col min="268" max="268" width="0" style="444" hidden="1" customWidth="1"/>
    <col min="269" max="269" width="3.7109375" style="444" customWidth="1"/>
    <col min="270" max="270" width="11.140625" style="444" bestFit="1" customWidth="1"/>
    <col min="271" max="502" width="10.5703125" style="444"/>
    <col min="503" max="510" width="0" style="444" hidden="1" customWidth="1"/>
    <col min="511" max="513" width="3.7109375" style="444" customWidth="1"/>
    <col min="514" max="514" width="12.7109375" style="444" customWidth="1"/>
    <col min="515" max="515" width="47.42578125" style="444" customWidth="1"/>
    <col min="516" max="516" width="0" style="444" hidden="1" customWidth="1"/>
    <col min="517" max="517" width="24.7109375" style="444" customWidth="1"/>
    <col min="518" max="518" width="14.7109375" style="444" customWidth="1"/>
    <col min="519" max="520" width="15.7109375" style="444" customWidth="1"/>
    <col min="521" max="521" width="11.7109375" style="444" customWidth="1"/>
    <col min="522" max="522" width="6.42578125" style="444" bestFit="1" customWidth="1"/>
    <col min="523" max="523" width="11.7109375" style="444" customWidth="1"/>
    <col min="524" max="524" width="0" style="444" hidden="1" customWidth="1"/>
    <col min="525" max="525" width="3.7109375" style="444" customWidth="1"/>
    <col min="526" max="526" width="11.140625" style="444" bestFit="1" customWidth="1"/>
    <col min="527" max="758" width="10.5703125" style="444"/>
    <col min="759" max="766" width="0" style="444" hidden="1" customWidth="1"/>
    <col min="767" max="769" width="3.7109375" style="444" customWidth="1"/>
    <col min="770" max="770" width="12.7109375" style="444" customWidth="1"/>
    <col min="771" max="771" width="47.42578125" style="444" customWidth="1"/>
    <col min="772" max="772" width="0" style="444" hidden="1" customWidth="1"/>
    <col min="773" max="773" width="24.7109375" style="444" customWidth="1"/>
    <col min="774" max="774" width="14.7109375" style="444" customWidth="1"/>
    <col min="775" max="776" width="15.7109375" style="444" customWidth="1"/>
    <col min="777" max="777" width="11.7109375" style="444" customWidth="1"/>
    <col min="778" max="778" width="6.42578125" style="444" bestFit="1" customWidth="1"/>
    <col min="779" max="779" width="11.7109375" style="444" customWidth="1"/>
    <col min="780" max="780" width="0" style="444" hidden="1" customWidth="1"/>
    <col min="781" max="781" width="3.7109375" style="444" customWidth="1"/>
    <col min="782" max="782" width="11.140625" style="444" bestFit="1" customWidth="1"/>
    <col min="783" max="1014" width="10.5703125" style="444"/>
    <col min="1015" max="1022" width="0" style="444" hidden="1" customWidth="1"/>
    <col min="1023" max="1025" width="3.7109375" style="444" customWidth="1"/>
    <col min="1026" max="1026" width="12.7109375" style="444" customWidth="1"/>
    <col min="1027" max="1027" width="47.42578125" style="444" customWidth="1"/>
    <col min="1028" max="1028" width="0" style="444" hidden="1" customWidth="1"/>
    <col min="1029" max="1029" width="24.7109375" style="444" customWidth="1"/>
    <col min="1030" max="1030" width="14.7109375" style="444" customWidth="1"/>
    <col min="1031" max="1032" width="15.7109375" style="444" customWidth="1"/>
    <col min="1033" max="1033" width="11.7109375" style="444" customWidth="1"/>
    <col min="1034" max="1034" width="6.42578125" style="444" bestFit="1" customWidth="1"/>
    <col min="1035" max="1035" width="11.7109375" style="444" customWidth="1"/>
    <col min="1036" max="1036" width="0" style="444" hidden="1" customWidth="1"/>
    <col min="1037" max="1037" width="3.7109375" style="444" customWidth="1"/>
    <col min="1038" max="1038" width="11.140625" style="444" bestFit="1" customWidth="1"/>
    <col min="1039" max="1270" width="10.5703125" style="444"/>
    <col min="1271" max="1278" width="0" style="444" hidden="1" customWidth="1"/>
    <col min="1279" max="1281" width="3.7109375" style="444" customWidth="1"/>
    <col min="1282" max="1282" width="12.7109375" style="444" customWidth="1"/>
    <col min="1283" max="1283" width="47.42578125" style="444" customWidth="1"/>
    <col min="1284" max="1284" width="0" style="444" hidden="1" customWidth="1"/>
    <col min="1285" max="1285" width="24.7109375" style="444" customWidth="1"/>
    <col min="1286" max="1286" width="14.7109375" style="444" customWidth="1"/>
    <col min="1287" max="1288" width="15.7109375" style="444" customWidth="1"/>
    <col min="1289" max="1289" width="11.7109375" style="444" customWidth="1"/>
    <col min="1290" max="1290" width="6.42578125" style="444" bestFit="1" customWidth="1"/>
    <col min="1291" max="1291" width="11.7109375" style="444" customWidth="1"/>
    <col min="1292" max="1292" width="0" style="444" hidden="1" customWidth="1"/>
    <col min="1293" max="1293" width="3.7109375" style="444" customWidth="1"/>
    <col min="1294" max="1294" width="11.140625" style="444" bestFit="1" customWidth="1"/>
    <col min="1295" max="1526" width="10.5703125" style="444"/>
    <col min="1527" max="1534" width="0" style="444" hidden="1" customWidth="1"/>
    <col min="1535" max="1537" width="3.7109375" style="444" customWidth="1"/>
    <col min="1538" max="1538" width="12.7109375" style="444" customWidth="1"/>
    <col min="1539" max="1539" width="47.42578125" style="444" customWidth="1"/>
    <col min="1540" max="1540" width="0" style="444" hidden="1" customWidth="1"/>
    <col min="1541" max="1541" width="24.7109375" style="444" customWidth="1"/>
    <col min="1542" max="1542" width="14.7109375" style="444" customWidth="1"/>
    <col min="1543" max="1544" width="15.7109375" style="444" customWidth="1"/>
    <col min="1545" max="1545" width="11.7109375" style="444" customWidth="1"/>
    <col min="1546" max="1546" width="6.42578125" style="444" bestFit="1" customWidth="1"/>
    <col min="1547" max="1547" width="11.7109375" style="444" customWidth="1"/>
    <col min="1548" max="1548" width="0" style="444" hidden="1" customWidth="1"/>
    <col min="1549" max="1549" width="3.7109375" style="444" customWidth="1"/>
    <col min="1550" max="1550" width="11.140625" style="444" bestFit="1" customWidth="1"/>
    <col min="1551" max="1782" width="10.5703125" style="444"/>
    <col min="1783" max="1790" width="0" style="444" hidden="1" customWidth="1"/>
    <col min="1791" max="1793" width="3.7109375" style="444" customWidth="1"/>
    <col min="1794" max="1794" width="12.7109375" style="444" customWidth="1"/>
    <col min="1795" max="1795" width="47.42578125" style="444" customWidth="1"/>
    <col min="1796" max="1796" width="0" style="444" hidden="1" customWidth="1"/>
    <col min="1797" max="1797" width="24.7109375" style="444" customWidth="1"/>
    <col min="1798" max="1798" width="14.7109375" style="444" customWidth="1"/>
    <col min="1799" max="1800" width="15.7109375" style="444" customWidth="1"/>
    <col min="1801" max="1801" width="11.7109375" style="444" customWidth="1"/>
    <col min="1802" max="1802" width="6.42578125" style="444" bestFit="1" customWidth="1"/>
    <col min="1803" max="1803" width="11.7109375" style="444" customWidth="1"/>
    <col min="1804" max="1804" width="0" style="444" hidden="1" customWidth="1"/>
    <col min="1805" max="1805" width="3.7109375" style="444" customWidth="1"/>
    <col min="1806" max="1806" width="11.140625" style="444" bestFit="1" customWidth="1"/>
    <col min="1807" max="2038" width="10.5703125" style="444"/>
    <col min="2039" max="2046" width="0" style="444" hidden="1" customWidth="1"/>
    <col min="2047" max="2049" width="3.7109375" style="444" customWidth="1"/>
    <col min="2050" max="2050" width="12.7109375" style="444" customWidth="1"/>
    <col min="2051" max="2051" width="47.42578125" style="444" customWidth="1"/>
    <col min="2052" max="2052" width="0" style="444" hidden="1" customWidth="1"/>
    <col min="2053" max="2053" width="24.7109375" style="444" customWidth="1"/>
    <col min="2054" max="2054" width="14.7109375" style="444" customWidth="1"/>
    <col min="2055" max="2056" width="15.7109375" style="444" customWidth="1"/>
    <col min="2057" max="2057" width="11.7109375" style="444" customWidth="1"/>
    <col min="2058" max="2058" width="6.42578125" style="444" bestFit="1" customWidth="1"/>
    <col min="2059" max="2059" width="11.7109375" style="444" customWidth="1"/>
    <col min="2060" max="2060" width="0" style="444" hidden="1" customWidth="1"/>
    <col min="2061" max="2061" width="3.7109375" style="444" customWidth="1"/>
    <col min="2062" max="2062" width="11.140625" style="444" bestFit="1" customWidth="1"/>
    <col min="2063" max="2294" width="10.5703125" style="444"/>
    <col min="2295" max="2302" width="0" style="444" hidden="1" customWidth="1"/>
    <col min="2303" max="2305" width="3.7109375" style="444" customWidth="1"/>
    <col min="2306" max="2306" width="12.7109375" style="444" customWidth="1"/>
    <col min="2307" max="2307" width="47.42578125" style="444" customWidth="1"/>
    <col min="2308" max="2308" width="0" style="444" hidden="1" customWidth="1"/>
    <col min="2309" max="2309" width="24.7109375" style="444" customWidth="1"/>
    <col min="2310" max="2310" width="14.7109375" style="444" customWidth="1"/>
    <col min="2311" max="2312" width="15.7109375" style="444" customWidth="1"/>
    <col min="2313" max="2313" width="11.7109375" style="444" customWidth="1"/>
    <col min="2314" max="2314" width="6.42578125" style="444" bestFit="1" customWidth="1"/>
    <col min="2315" max="2315" width="11.7109375" style="444" customWidth="1"/>
    <col min="2316" max="2316" width="0" style="444" hidden="1" customWidth="1"/>
    <col min="2317" max="2317" width="3.7109375" style="444" customWidth="1"/>
    <col min="2318" max="2318" width="11.140625" style="444" bestFit="1" customWidth="1"/>
    <col min="2319" max="2550" width="10.5703125" style="444"/>
    <col min="2551" max="2558" width="0" style="444" hidden="1" customWidth="1"/>
    <col min="2559" max="2561" width="3.7109375" style="444" customWidth="1"/>
    <col min="2562" max="2562" width="12.7109375" style="444" customWidth="1"/>
    <col min="2563" max="2563" width="47.42578125" style="444" customWidth="1"/>
    <col min="2564" max="2564" width="0" style="444" hidden="1" customWidth="1"/>
    <col min="2565" max="2565" width="24.7109375" style="444" customWidth="1"/>
    <col min="2566" max="2566" width="14.7109375" style="444" customWidth="1"/>
    <col min="2567" max="2568" width="15.7109375" style="444" customWidth="1"/>
    <col min="2569" max="2569" width="11.7109375" style="444" customWidth="1"/>
    <col min="2570" max="2570" width="6.42578125" style="444" bestFit="1" customWidth="1"/>
    <col min="2571" max="2571" width="11.7109375" style="444" customWidth="1"/>
    <col min="2572" max="2572" width="0" style="444" hidden="1" customWidth="1"/>
    <col min="2573" max="2573" width="3.7109375" style="444" customWidth="1"/>
    <col min="2574" max="2574" width="11.140625" style="444" bestFit="1" customWidth="1"/>
    <col min="2575" max="2806" width="10.5703125" style="444"/>
    <col min="2807" max="2814" width="0" style="444" hidden="1" customWidth="1"/>
    <col min="2815" max="2817" width="3.7109375" style="444" customWidth="1"/>
    <col min="2818" max="2818" width="12.7109375" style="444" customWidth="1"/>
    <col min="2819" max="2819" width="47.42578125" style="444" customWidth="1"/>
    <col min="2820" max="2820" width="0" style="444" hidden="1" customWidth="1"/>
    <col min="2821" max="2821" width="24.7109375" style="444" customWidth="1"/>
    <col min="2822" max="2822" width="14.7109375" style="444" customWidth="1"/>
    <col min="2823" max="2824" width="15.7109375" style="444" customWidth="1"/>
    <col min="2825" max="2825" width="11.7109375" style="444" customWidth="1"/>
    <col min="2826" max="2826" width="6.42578125" style="444" bestFit="1" customWidth="1"/>
    <col min="2827" max="2827" width="11.7109375" style="444" customWidth="1"/>
    <col min="2828" max="2828" width="0" style="444" hidden="1" customWidth="1"/>
    <col min="2829" max="2829" width="3.7109375" style="444" customWidth="1"/>
    <col min="2830" max="2830" width="11.140625" style="444" bestFit="1" customWidth="1"/>
    <col min="2831" max="3062" width="10.5703125" style="444"/>
    <col min="3063" max="3070" width="0" style="444" hidden="1" customWidth="1"/>
    <col min="3071" max="3073" width="3.7109375" style="444" customWidth="1"/>
    <col min="3074" max="3074" width="12.7109375" style="444" customWidth="1"/>
    <col min="3075" max="3075" width="47.42578125" style="444" customWidth="1"/>
    <col min="3076" max="3076" width="0" style="444" hidden="1" customWidth="1"/>
    <col min="3077" max="3077" width="24.7109375" style="444" customWidth="1"/>
    <col min="3078" max="3078" width="14.7109375" style="444" customWidth="1"/>
    <col min="3079" max="3080" width="15.7109375" style="444" customWidth="1"/>
    <col min="3081" max="3081" width="11.7109375" style="444" customWidth="1"/>
    <col min="3082" max="3082" width="6.42578125" style="444" bestFit="1" customWidth="1"/>
    <col min="3083" max="3083" width="11.7109375" style="444" customWidth="1"/>
    <col min="3084" max="3084" width="0" style="444" hidden="1" customWidth="1"/>
    <col min="3085" max="3085" width="3.7109375" style="444" customWidth="1"/>
    <col min="3086" max="3086" width="11.140625" style="444" bestFit="1" customWidth="1"/>
    <col min="3087" max="3318" width="10.5703125" style="444"/>
    <col min="3319" max="3326" width="0" style="444" hidden="1" customWidth="1"/>
    <col min="3327" max="3329" width="3.7109375" style="444" customWidth="1"/>
    <col min="3330" max="3330" width="12.7109375" style="444" customWidth="1"/>
    <col min="3331" max="3331" width="47.42578125" style="444" customWidth="1"/>
    <col min="3332" max="3332" width="0" style="444" hidden="1" customWidth="1"/>
    <col min="3333" max="3333" width="24.7109375" style="444" customWidth="1"/>
    <col min="3334" max="3334" width="14.7109375" style="444" customWidth="1"/>
    <col min="3335" max="3336" width="15.7109375" style="444" customWidth="1"/>
    <col min="3337" max="3337" width="11.7109375" style="444" customWidth="1"/>
    <col min="3338" max="3338" width="6.42578125" style="444" bestFit="1" customWidth="1"/>
    <col min="3339" max="3339" width="11.7109375" style="444" customWidth="1"/>
    <col min="3340" max="3340" width="0" style="444" hidden="1" customWidth="1"/>
    <col min="3341" max="3341" width="3.7109375" style="444" customWidth="1"/>
    <col min="3342" max="3342" width="11.140625" style="444" bestFit="1" customWidth="1"/>
    <col min="3343" max="3574" width="10.5703125" style="444"/>
    <col min="3575" max="3582" width="0" style="444" hidden="1" customWidth="1"/>
    <col min="3583" max="3585" width="3.7109375" style="444" customWidth="1"/>
    <col min="3586" max="3586" width="12.7109375" style="444" customWidth="1"/>
    <col min="3587" max="3587" width="47.42578125" style="444" customWidth="1"/>
    <col min="3588" max="3588" width="0" style="444" hidden="1" customWidth="1"/>
    <col min="3589" max="3589" width="24.7109375" style="444" customWidth="1"/>
    <col min="3590" max="3590" width="14.7109375" style="444" customWidth="1"/>
    <col min="3591" max="3592" width="15.7109375" style="444" customWidth="1"/>
    <col min="3593" max="3593" width="11.7109375" style="444" customWidth="1"/>
    <col min="3594" max="3594" width="6.42578125" style="444" bestFit="1" customWidth="1"/>
    <col min="3595" max="3595" width="11.7109375" style="444" customWidth="1"/>
    <col min="3596" max="3596" width="0" style="444" hidden="1" customWidth="1"/>
    <col min="3597" max="3597" width="3.7109375" style="444" customWidth="1"/>
    <col min="3598" max="3598" width="11.140625" style="444" bestFit="1" customWidth="1"/>
    <col min="3599" max="3830" width="10.5703125" style="444"/>
    <col min="3831" max="3838" width="0" style="444" hidden="1" customWidth="1"/>
    <col min="3839" max="3841" width="3.7109375" style="444" customWidth="1"/>
    <col min="3842" max="3842" width="12.7109375" style="444" customWidth="1"/>
    <col min="3843" max="3843" width="47.42578125" style="444" customWidth="1"/>
    <col min="3844" max="3844" width="0" style="444" hidden="1" customWidth="1"/>
    <col min="3845" max="3845" width="24.7109375" style="444" customWidth="1"/>
    <col min="3846" max="3846" width="14.7109375" style="444" customWidth="1"/>
    <col min="3847" max="3848" width="15.7109375" style="444" customWidth="1"/>
    <col min="3849" max="3849" width="11.7109375" style="444" customWidth="1"/>
    <col min="3850" max="3850" width="6.42578125" style="444" bestFit="1" customWidth="1"/>
    <col min="3851" max="3851" width="11.7109375" style="444" customWidth="1"/>
    <col min="3852" max="3852" width="0" style="444" hidden="1" customWidth="1"/>
    <col min="3853" max="3853" width="3.7109375" style="444" customWidth="1"/>
    <col min="3854" max="3854" width="11.140625" style="444" bestFit="1" customWidth="1"/>
    <col min="3855" max="4086" width="10.5703125" style="444"/>
    <col min="4087" max="4094" width="0" style="444" hidden="1" customWidth="1"/>
    <col min="4095" max="4097" width="3.7109375" style="444" customWidth="1"/>
    <col min="4098" max="4098" width="12.7109375" style="444" customWidth="1"/>
    <col min="4099" max="4099" width="47.42578125" style="444" customWidth="1"/>
    <col min="4100" max="4100" width="0" style="444" hidden="1" customWidth="1"/>
    <col min="4101" max="4101" width="24.7109375" style="444" customWidth="1"/>
    <col min="4102" max="4102" width="14.7109375" style="444" customWidth="1"/>
    <col min="4103" max="4104" width="15.7109375" style="444" customWidth="1"/>
    <col min="4105" max="4105" width="11.7109375" style="444" customWidth="1"/>
    <col min="4106" max="4106" width="6.42578125" style="444" bestFit="1" customWidth="1"/>
    <col min="4107" max="4107" width="11.7109375" style="444" customWidth="1"/>
    <col min="4108" max="4108" width="0" style="444" hidden="1" customWidth="1"/>
    <col min="4109" max="4109" width="3.7109375" style="444" customWidth="1"/>
    <col min="4110" max="4110" width="11.140625" style="444" bestFit="1" customWidth="1"/>
    <col min="4111" max="4342" width="10.5703125" style="444"/>
    <col min="4343" max="4350" width="0" style="444" hidden="1" customWidth="1"/>
    <col min="4351" max="4353" width="3.7109375" style="444" customWidth="1"/>
    <col min="4354" max="4354" width="12.7109375" style="444" customWidth="1"/>
    <col min="4355" max="4355" width="47.42578125" style="444" customWidth="1"/>
    <col min="4356" max="4356" width="0" style="444" hidden="1" customWidth="1"/>
    <col min="4357" max="4357" width="24.7109375" style="444" customWidth="1"/>
    <col min="4358" max="4358" width="14.7109375" style="444" customWidth="1"/>
    <col min="4359" max="4360" width="15.7109375" style="444" customWidth="1"/>
    <col min="4361" max="4361" width="11.7109375" style="444" customWidth="1"/>
    <col min="4362" max="4362" width="6.42578125" style="444" bestFit="1" customWidth="1"/>
    <col min="4363" max="4363" width="11.7109375" style="444" customWidth="1"/>
    <col min="4364" max="4364" width="0" style="444" hidden="1" customWidth="1"/>
    <col min="4365" max="4365" width="3.7109375" style="444" customWidth="1"/>
    <col min="4366" max="4366" width="11.140625" style="444" bestFit="1" customWidth="1"/>
    <col min="4367" max="4598" width="10.5703125" style="444"/>
    <col min="4599" max="4606" width="0" style="444" hidden="1" customWidth="1"/>
    <col min="4607" max="4609" width="3.7109375" style="444" customWidth="1"/>
    <col min="4610" max="4610" width="12.7109375" style="444" customWidth="1"/>
    <col min="4611" max="4611" width="47.42578125" style="444" customWidth="1"/>
    <col min="4612" max="4612" width="0" style="444" hidden="1" customWidth="1"/>
    <col min="4613" max="4613" width="24.7109375" style="444" customWidth="1"/>
    <col min="4614" max="4614" width="14.7109375" style="444" customWidth="1"/>
    <col min="4615" max="4616" width="15.7109375" style="444" customWidth="1"/>
    <col min="4617" max="4617" width="11.7109375" style="444" customWidth="1"/>
    <col min="4618" max="4618" width="6.42578125" style="444" bestFit="1" customWidth="1"/>
    <col min="4619" max="4619" width="11.7109375" style="444" customWidth="1"/>
    <col min="4620" max="4620" width="0" style="444" hidden="1" customWidth="1"/>
    <col min="4621" max="4621" width="3.7109375" style="444" customWidth="1"/>
    <col min="4622" max="4622" width="11.140625" style="444" bestFit="1" customWidth="1"/>
    <col min="4623" max="4854" width="10.5703125" style="444"/>
    <col min="4855" max="4862" width="0" style="444" hidden="1" customWidth="1"/>
    <col min="4863" max="4865" width="3.7109375" style="444" customWidth="1"/>
    <col min="4866" max="4866" width="12.7109375" style="444" customWidth="1"/>
    <col min="4867" max="4867" width="47.42578125" style="444" customWidth="1"/>
    <col min="4868" max="4868" width="0" style="444" hidden="1" customWidth="1"/>
    <col min="4869" max="4869" width="24.7109375" style="444" customWidth="1"/>
    <col min="4870" max="4870" width="14.7109375" style="444" customWidth="1"/>
    <col min="4871" max="4872" width="15.7109375" style="444" customWidth="1"/>
    <col min="4873" max="4873" width="11.7109375" style="444" customWidth="1"/>
    <col min="4874" max="4874" width="6.42578125" style="444" bestFit="1" customWidth="1"/>
    <col min="4875" max="4875" width="11.7109375" style="444" customWidth="1"/>
    <col min="4876" max="4876" width="0" style="444" hidden="1" customWidth="1"/>
    <col min="4877" max="4877" width="3.7109375" style="444" customWidth="1"/>
    <col min="4878" max="4878" width="11.140625" style="444" bestFit="1" customWidth="1"/>
    <col min="4879" max="5110" width="10.5703125" style="444"/>
    <col min="5111" max="5118" width="0" style="444" hidden="1" customWidth="1"/>
    <col min="5119" max="5121" width="3.7109375" style="444" customWidth="1"/>
    <col min="5122" max="5122" width="12.7109375" style="444" customWidth="1"/>
    <col min="5123" max="5123" width="47.42578125" style="444" customWidth="1"/>
    <col min="5124" max="5124" width="0" style="444" hidden="1" customWidth="1"/>
    <col min="5125" max="5125" width="24.7109375" style="444" customWidth="1"/>
    <col min="5126" max="5126" width="14.7109375" style="444" customWidth="1"/>
    <col min="5127" max="5128" width="15.7109375" style="444" customWidth="1"/>
    <col min="5129" max="5129" width="11.7109375" style="444" customWidth="1"/>
    <col min="5130" max="5130" width="6.42578125" style="444" bestFit="1" customWidth="1"/>
    <col min="5131" max="5131" width="11.7109375" style="444" customWidth="1"/>
    <col min="5132" max="5132" width="0" style="444" hidden="1" customWidth="1"/>
    <col min="5133" max="5133" width="3.7109375" style="444" customWidth="1"/>
    <col min="5134" max="5134" width="11.140625" style="444" bestFit="1" customWidth="1"/>
    <col min="5135" max="5366" width="10.5703125" style="444"/>
    <col min="5367" max="5374" width="0" style="444" hidden="1" customWidth="1"/>
    <col min="5375" max="5377" width="3.7109375" style="444" customWidth="1"/>
    <col min="5378" max="5378" width="12.7109375" style="444" customWidth="1"/>
    <col min="5379" max="5379" width="47.42578125" style="444" customWidth="1"/>
    <col min="5380" max="5380" width="0" style="444" hidden="1" customWidth="1"/>
    <col min="5381" max="5381" width="24.7109375" style="444" customWidth="1"/>
    <col min="5382" max="5382" width="14.7109375" style="444" customWidth="1"/>
    <col min="5383" max="5384" width="15.7109375" style="444" customWidth="1"/>
    <col min="5385" max="5385" width="11.7109375" style="444" customWidth="1"/>
    <col min="5386" max="5386" width="6.42578125" style="444" bestFit="1" customWidth="1"/>
    <col min="5387" max="5387" width="11.7109375" style="444" customWidth="1"/>
    <col min="5388" max="5388" width="0" style="444" hidden="1" customWidth="1"/>
    <col min="5389" max="5389" width="3.7109375" style="444" customWidth="1"/>
    <col min="5390" max="5390" width="11.140625" style="444" bestFit="1" customWidth="1"/>
    <col min="5391" max="5622" width="10.5703125" style="444"/>
    <col min="5623" max="5630" width="0" style="444" hidden="1" customWidth="1"/>
    <col min="5631" max="5633" width="3.7109375" style="444" customWidth="1"/>
    <col min="5634" max="5634" width="12.7109375" style="444" customWidth="1"/>
    <col min="5635" max="5635" width="47.42578125" style="444" customWidth="1"/>
    <col min="5636" max="5636" width="0" style="444" hidden="1" customWidth="1"/>
    <col min="5637" max="5637" width="24.7109375" style="444" customWidth="1"/>
    <col min="5638" max="5638" width="14.7109375" style="444" customWidth="1"/>
    <col min="5639" max="5640" width="15.7109375" style="444" customWidth="1"/>
    <col min="5641" max="5641" width="11.7109375" style="444" customWidth="1"/>
    <col min="5642" max="5642" width="6.42578125" style="444" bestFit="1" customWidth="1"/>
    <col min="5643" max="5643" width="11.7109375" style="444" customWidth="1"/>
    <col min="5644" max="5644" width="0" style="444" hidden="1" customWidth="1"/>
    <col min="5645" max="5645" width="3.7109375" style="444" customWidth="1"/>
    <col min="5646" max="5646" width="11.140625" style="444" bestFit="1" customWidth="1"/>
    <col min="5647" max="5878" width="10.5703125" style="444"/>
    <col min="5879" max="5886" width="0" style="444" hidden="1" customWidth="1"/>
    <col min="5887" max="5889" width="3.7109375" style="444" customWidth="1"/>
    <col min="5890" max="5890" width="12.7109375" style="444" customWidth="1"/>
    <col min="5891" max="5891" width="47.42578125" style="444" customWidth="1"/>
    <col min="5892" max="5892" width="0" style="444" hidden="1" customWidth="1"/>
    <col min="5893" max="5893" width="24.7109375" style="444" customWidth="1"/>
    <col min="5894" max="5894" width="14.7109375" style="444" customWidth="1"/>
    <col min="5895" max="5896" width="15.7109375" style="444" customWidth="1"/>
    <col min="5897" max="5897" width="11.7109375" style="444" customWidth="1"/>
    <col min="5898" max="5898" width="6.42578125" style="444" bestFit="1" customWidth="1"/>
    <col min="5899" max="5899" width="11.7109375" style="444" customWidth="1"/>
    <col min="5900" max="5900" width="0" style="444" hidden="1" customWidth="1"/>
    <col min="5901" max="5901" width="3.7109375" style="444" customWidth="1"/>
    <col min="5902" max="5902" width="11.140625" style="444" bestFit="1" customWidth="1"/>
    <col min="5903" max="6134" width="10.5703125" style="444"/>
    <col min="6135" max="6142" width="0" style="444" hidden="1" customWidth="1"/>
    <col min="6143" max="6145" width="3.7109375" style="444" customWidth="1"/>
    <col min="6146" max="6146" width="12.7109375" style="444" customWidth="1"/>
    <col min="6147" max="6147" width="47.42578125" style="444" customWidth="1"/>
    <col min="6148" max="6148" width="0" style="444" hidden="1" customWidth="1"/>
    <col min="6149" max="6149" width="24.7109375" style="444" customWidth="1"/>
    <col min="6150" max="6150" width="14.7109375" style="444" customWidth="1"/>
    <col min="6151" max="6152" width="15.7109375" style="444" customWidth="1"/>
    <col min="6153" max="6153" width="11.7109375" style="444" customWidth="1"/>
    <col min="6154" max="6154" width="6.42578125" style="444" bestFit="1" customWidth="1"/>
    <col min="6155" max="6155" width="11.7109375" style="444" customWidth="1"/>
    <col min="6156" max="6156" width="0" style="444" hidden="1" customWidth="1"/>
    <col min="6157" max="6157" width="3.7109375" style="444" customWidth="1"/>
    <col min="6158" max="6158" width="11.140625" style="444" bestFit="1" customWidth="1"/>
    <col min="6159" max="6390" width="10.5703125" style="444"/>
    <col min="6391" max="6398" width="0" style="444" hidden="1" customWidth="1"/>
    <col min="6399" max="6401" width="3.7109375" style="444" customWidth="1"/>
    <col min="6402" max="6402" width="12.7109375" style="444" customWidth="1"/>
    <col min="6403" max="6403" width="47.42578125" style="444" customWidth="1"/>
    <col min="6404" max="6404" width="0" style="444" hidden="1" customWidth="1"/>
    <col min="6405" max="6405" width="24.7109375" style="444" customWidth="1"/>
    <col min="6406" max="6406" width="14.7109375" style="444" customWidth="1"/>
    <col min="6407" max="6408" width="15.7109375" style="444" customWidth="1"/>
    <col min="6409" max="6409" width="11.7109375" style="444" customWidth="1"/>
    <col min="6410" max="6410" width="6.42578125" style="444" bestFit="1" customWidth="1"/>
    <col min="6411" max="6411" width="11.7109375" style="444" customWidth="1"/>
    <col min="6412" max="6412" width="0" style="444" hidden="1" customWidth="1"/>
    <col min="6413" max="6413" width="3.7109375" style="444" customWidth="1"/>
    <col min="6414" max="6414" width="11.140625" style="444" bestFit="1" customWidth="1"/>
    <col min="6415" max="6646" width="10.5703125" style="444"/>
    <col min="6647" max="6654" width="0" style="444" hidden="1" customWidth="1"/>
    <col min="6655" max="6657" width="3.7109375" style="444" customWidth="1"/>
    <col min="6658" max="6658" width="12.7109375" style="444" customWidth="1"/>
    <col min="6659" max="6659" width="47.42578125" style="444" customWidth="1"/>
    <col min="6660" max="6660" width="0" style="444" hidden="1" customWidth="1"/>
    <col min="6661" max="6661" width="24.7109375" style="444" customWidth="1"/>
    <col min="6662" max="6662" width="14.7109375" style="444" customWidth="1"/>
    <col min="6663" max="6664" width="15.7109375" style="444" customWidth="1"/>
    <col min="6665" max="6665" width="11.7109375" style="444" customWidth="1"/>
    <col min="6666" max="6666" width="6.42578125" style="444" bestFit="1" customWidth="1"/>
    <col min="6667" max="6667" width="11.7109375" style="444" customWidth="1"/>
    <col min="6668" max="6668" width="0" style="444" hidden="1" customWidth="1"/>
    <col min="6669" max="6669" width="3.7109375" style="444" customWidth="1"/>
    <col min="6670" max="6670" width="11.140625" style="444" bestFit="1" customWidth="1"/>
    <col min="6671" max="6902" width="10.5703125" style="444"/>
    <col min="6903" max="6910" width="0" style="444" hidden="1" customWidth="1"/>
    <col min="6911" max="6913" width="3.7109375" style="444" customWidth="1"/>
    <col min="6914" max="6914" width="12.7109375" style="444" customWidth="1"/>
    <col min="6915" max="6915" width="47.42578125" style="444" customWidth="1"/>
    <col min="6916" max="6916" width="0" style="444" hidden="1" customWidth="1"/>
    <col min="6917" max="6917" width="24.7109375" style="444" customWidth="1"/>
    <col min="6918" max="6918" width="14.7109375" style="444" customWidth="1"/>
    <col min="6919" max="6920" width="15.7109375" style="444" customWidth="1"/>
    <col min="6921" max="6921" width="11.7109375" style="444" customWidth="1"/>
    <col min="6922" max="6922" width="6.42578125" style="444" bestFit="1" customWidth="1"/>
    <col min="6923" max="6923" width="11.7109375" style="444" customWidth="1"/>
    <col min="6924" max="6924" width="0" style="444" hidden="1" customWidth="1"/>
    <col min="6925" max="6925" width="3.7109375" style="444" customWidth="1"/>
    <col min="6926" max="6926" width="11.140625" style="444" bestFit="1" customWidth="1"/>
    <col min="6927" max="7158" width="10.5703125" style="444"/>
    <col min="7159" max="7166" width="0" style="444" hidden="1" customWidth="1"/>
    <col min="7167" max="7169" width="3.7109375" style="444" customWidth="1"/>
    <col min="7170" max="7170" width="12.7109375" style="444" customWidth="1"/>
    <col min="7171" max="7171" width="47.42578125" style="444" customWidth="1"/>
    <col min="7172" max="7172" width="0" style="444" hidden="1" customWidth="1"/>
    <col min="7173" max="7173" width="24.7109375" style="444" customWidth="1"/>
    <col min="7174" max="7174" width="14.7109375" style="444" customWidth="1"/>
    <col min="7175" max="7176" width="15.7109375" style="444" customWidth="1"/>
    <col min="7177" max="7177" width="11.7109375" style="444" customWidth="1"/>
    <col min="7178" max="7178" width="6.42578125" style="444" bestFit="1" customWidth="1"/>
    <col min="7179" max="7179" width="11.7109375" style="444" customWidth="1"/>
    <col min="7180" max="7180" width="0" style="444" hidden="1" customWidth="1"/>
    <col min="7181" max="7181" width="3.7109375" style="444" customWidth="1"/>
    <col min="7182" max="7182" width="11.140625" style="444" bestFit="1" customWidth="1"/>
    <col min="7183" max="7414" width="10.5703125" style="444"/>
    <col min="7415" max="7422" width="0" style="444" hidden="1" customWidth="1"/>
    <col min="7423" max="7425" width="3.7109375" style="444" customWidth="1"/>
    <col min="7426" max="7426" width="12.7109375" style="444" customWidth="1"/>
    <col min="7427" max="7427" width="47.42578125" style="444" customWidth="1"/>
    <col min="7428" max="7428" width="0" style="444" hidden="1" customWidth="1"/>
    <col min="7429" max="7429" width="24.7109375" style="444" customWidth="1"/>
    <col min="7430" max="7430" width="14.7109375" style="444" customWidth="1"/>
    <col min="7431" max="7432" width="15.7109375" style="444" customWidth="1"/>
    <col min="7433" max="7433" width="11.7109375" style="444" customWidth="1"/>
    <col min="7434" max="7434" width="6.42578125" style="444" bestFit="1" customWidth="1"/>
    <col min="7435" max="7435" width="11.7109375" style="444" customWidth="1"/>
    <col min="7436" max="7436" width="0" style="444" hidden="1" customWidth="1"/>
    <col min="7437" max="7437" width="3.7109375" style="444" customWidth="1"/>
    <col min="7438" max="7438" width="11.140625" style="444" bestFit="1" customWidth="1"/>
    <col min="7439" max="7670" width="10.5703125" style="444"/>
    <col min="7671" max="7678" width="0" style="444" hidden="1" customWidth="1"/>
    <col min="7679" max="7681" width="3.7109375" style="444" customWidth="1"/>
    <col min="7682" max="7682" width="12.7109375" style="444" customWidth="1"/>
    <col min="7683" max="7683" width="47.42578125" style="444" customWidth="1"/>
    <col min="7684" max="7684" width="0" style="444" hidden="1" customWidth="1"/>
    <col min="7685" max="7685" width="24.7109375" style="444" customWidth="1"/>
    <col min="7686" max="7686" width="14.7109375" style="444" customWidth="1"/>
    <col min="7687" max="7688" width="15.7109375" style="444" customWidth="1"/>
    <col min="7689" max="7689" width="11.7109375" style="444" customWidth="1"/>
    <col min="7690" max="7690" width="6.42578125" style="444" bestFit="1" customWidth="1"/>
    <col min="7691" max="7691" width="11.7109375" style="444" customWidth="1"/>
    <col min="7692" max="7692" width="0" style="444" hidden="1" customWidth="1"/>
    <col min="7693" max="7693" width="3.7109375" style="444" customWidth="1"/>
    <col min="7694" max="7694" width="11.140625" style="444" bestFit="1" customWidth="1"/>
    <col min="7695" max="7926" width="10.5703125" style="444"/>
    <col min="7927" max="7934" width="0" style="444" hidden="1" customWidth="1"/>
    <col min="7935" max="7937" width="3.7109375" style="444" customWidth="1"/>
    <col min="7938" max="7938" width="12.7109375" style="444" customWidth="1"/>
    <col min="7939" max="7939" width="47.42578125" style="444" customWidth="1"/>
    <col min="7940" max="7940" width="0" style="444" hidden="1" customWidth="1"/>
    <col min="7941" max="7941" width="24.7109375" style="444" customWidth="1"/>
    <col min="7942" max="7942" width="14.7109375" style="444" customWidth="1"/>
    <col min="7943" max="7944" width="15.7109375" style="444" customWidth="1"/>
    <col min="7945" max="7945" width="11.7109375" style="444" customWidth="1"/>
    <col min="7946" max="7946" width="6.42578125" style="444" bestFit="1" customWidth="1"/>
    <col min="7947" max="7947" width="11.7109375" style="444" customWidth="1"/>
    <col min="7948" max="7948" width="0" style="444" hidden="1" customWidth="1"/>
    <col min="7949" max="7949" width="3.7109375" style="444" customWidth="1"/>
    <col min="7950" max="7950" width="11.140625" style="444" bestFit="1" customWidth="1"/>
    <col min="7951" max="8182" width="10.5703125" style="444"/>
    <col min="8183" max="8190" width="0" style="444" hidden="1" customWidth="1"/>
    <col min="8191" max="8193" width="3.7109375" style="444" customWidth="1"/>
    <col min="8194" max="8194" width="12.7109375" style="444" customWidth="1"/>
    <col min="8195" max="8195" width="47.42578125" style="444" customWidth="1"/>
    <col min="8196" max="8196" width="0" style="444" hidden="1" customWidth="1"/>
    <col min="8197" max="8197" width="24.7109375" style="444" customWidth="1"/>
    <col min="8198" max="8198" width="14.7109375" style="444" customWidth="1"/>
    <col min="8199" max="8200" width="15.7109375" style="444" customWidth="1"/>
    <col min="8201" max="8201" width="11.7109375" style="444" customWidth="1"/>
    <col min="8202" max="8202" width="6.42578125" style="444" bestFit="1" customWidth="1"/>
    <col min="8203" max="8203" width="11.7109375" style="444" customWidth="1"/>
    <col min="8204" max="8204" width="0" style="444" hidden="1" customWidth="1"/>
    <col min="8205" max="8205" width="3.7109375" style="444" customWidth="1"/>
    <col min="8206" max="8206" width="11.140625" style="444" bestFit="1" customWidth="1"/>
    <col min="8207" max="8438" width="10.5703125" style="444"/>
    <col min="8439" max="8446" width="0" style="444" hidden="1" customWidth="1"/>
    <col min="8447" max="8449" width="3.7109375" style="444" customWidth="1"/>
    <col min="8450" max="8450" width="12.7109375" style="444" customWidth="1"/>
    <col min="8451" max="8451" width="47.42578125" style="444" customWidth="1"/>
    <col min="8452" max="8452" width="0" style="444" hidden="1" customWidth="1"/>
    <col min="8453" max="8453" width="24.7109375" style="444" customWidth="1"/>
    <col min="8454" max="8454" width="14.7109375" style="444" customWidth="1"/>
    <col min="8455" max="8456" width="15.7109375" style="444" customWidth="1"/>
    <col min="8457" max="8457" width="11.7109375" style="444" customWidth="1"/>
    <col min="8458" max="8458" width="6.42578125" style="444" bestFit="1" customWidth="1"/>
    <col min="8459" max="8459" width="11.7109375" style="444" customWidth="1"/>
    <col min="8460" max="8460" width="0" style="444" hidden="1" customWidth="1"/>
    <col min="8461" max="8461" width="3.7109375" style="444" customWidth="1"/>
    <col min="8462" max="8462" width="11.140625" style="444" bestFit="1" customWidth="1"/>
    <col min="8463" max="8694" width="10.5703125" style="444"/>
    <col min="8695" max="8702" width="0" style="444" hidden="1" customWidth="1"/>
    <col min="8703" max="8705" width="3.7109375" style="444" customWidth="1"/>
    <col min="8706" max="8706" width="12.7109375" style="444" customWidth="1"/>
    <col min="8707" max="8707" width="47.42578125" style="444" customWidth="1"/>
    <col min="8708" max="8708" width="0" style="444" hidden="1" customWidth="1"/>
    <col min="8709" max="8709" width="24.7109375" style="444" customWidth="1"/>
    <col min="8710" max="8710" width="14.7109375" style="444" customWidth="1"/>
    <col min="8711" max="8712" width="15.7109375" style="444" customWidth="1"/>
    <col min="8713" max="8713" width="11.7109375" style="444" customWidth="1"/>
    <col min="8714" max="8714" width="6.42578125" style="444" bestFit="1" customWidth="1"/>
    <col min="8715" max="8715" width="11.7109375" style="444" customWidth="1"/>
    <col min="8716" max="8716" width="0" style="444" hidden="1" customWidth="1"/>
    <col min="8717" max="8717" width="3.7109375" style="444" customWidth="1"/>
    <col min="8718" max="8718" width="11.140625" style="444" bestFit="1" customWidth="1"/>
    <col min="8719" max="8950" width="10.5703125" style="444"/>
    <col min="8951" max="8958" width="0" style="444" hidden="1" customWidth="1"/>
    <col min="8959" max="8961" width="3.7109375" style="444" customWidth="1"/>
    <col min="8962" max="8962" width="12.7109375" style="444" customWidth="1"/>
    <col min="8963" max="8963" width="47.42578125" style="444" customWidth="1"/>
    <col min="8964" max="8964" width="0" style="444" hidden="1" customWidth="1"/>
    <col min="8965" max="8965" width="24.7109375" style="444" customWidth="1"/>
    <col min="8966" max="8966" width="14.7109375" style="444" customWidth="1"/>
    <col min="8967" max="8968" width="15.7109375" style="444" customWidth="1"/>
    <col min="8969" max="8969" width="11.7109375" style="444" customWidth="1"/>
    <col min="8970" max="8970" width="6.42578125" style="444" bestFit="1" customWidth="1"/>
    <col min="8971" max="8971" width="11.7109375" style="444" customWidth="1"/>
    <col min="8972" max="8972" width="0" style="444" hidden="1" customWidth="1"/>
    <col min="8973" max="8973" width="3.7109375" style="444" customWidth="1"/>
    <col min="8974" max="8974" width="11.140625" style="444" bestFit="1" customWidth="1"/>
    <col min="8975" max="9206" width="10.5703125" style="444"/>
    <col min="9207" max="9214" width="0" style="444" hidden="1" customWidth="1"/>
    <col min="9215" max="9217" width="3.7109375" style="444" customWidth="1"/>
    <col min="9218" max="9218" width="12.7109375" style="444" customWidth="1"/>
    <col min="9219" max="9219" width="47.42578125" style="444" customWidth="1"/>
    <col min="9220" max="9220" width="0" style="444" hidden="1" customWidth="1"/>
    <col min="9221" max="9221" width="24.7109375" style="444" customWidth="1"/>
    <col min="9222" max="9222" width="14.7109375" style="444" customWidth="1"/>
    <col min="9223" max="9224" width="15.7109375" style="444" customWidth="1"/>
    <col min="9225" max="9225" width="11.7109375" style="444" customWidth="1"/>
    <col min="9226" max="9226" width="6.42578125" style="444" bestFit="1" customWidth="1"/>
    <col min="9227" max="9227" width="11.7109375" style="444" customWidth="1"/>
    <col min="9228" max="9228" width="0" style="444" hidden="1" customWidth="1"/>
    <col min="9229" max="9229" width="3.7109375" style="444" customWidth="1"/>
    <col min="9230" max="9230" width="11.140625" style="444" bestFit="1" customWidth="1"/>
    <col min="9231" max="9462" width="10.5703125" style="444"/>
    <col min="9463" max="9470" width="0" style="444" hidden="1" customWidth="1"/>
    <col min="9471" max="9473" width="3.7109375" style="444" customWidth="1"/>
    <col min="9474" max="9474" width="12.7109375" style="444" customWidth="1"/>
    <col min="9475" max="9475" width="47.42578125" style="444" customWidth="1"/>
    <col min="9476" max="9476" width="0" style="444" hidden="1" customWidth="1"/>
    <col min="9477" max="9477" width="24.7109375" style="444" customWidth="1"/>
    <col min="9478" max="9478" width="14.7109375" style="444" customWidth="1"/>
    <col min="9479" max="9480" width="15.7109375" style="444" customWidth="1"/>
    <col min="9481" max="9481" width="11.7109375" style="444" customWidth="1"/>
    <col min="9482" max="9482" width="6.42578125" style="444" bestFit="1" customWidth="1"/>
    <col min="9483" max="9483" width="11.7109375" style="444" customWidth="1"/>
    <col min="9484" max="9484" width="0" style="444" hidden="1" customWidth="1"/>
    <col min="9485" max="9485" width="3.7109375" style="444" customWidth="1"/>
    <col min="9486" max="9486" width="11.140625" style="444" bestFit="1" customWidth="1"/>
    <col min="9487" max="9718" width="10.5703125" style="444"/>
    <col min="9719" max="9726" width="0" style="444" hidden="1" customWidth="1"/>
    <col min="9727" max="9729" width="3.7109375" style="444" customWidth="1"/>
    <col min="9730" max="9730" width="12.7109375" style="444" customWidth="1"/>
    <col min="9731" max="9731" width="47.42578125" style="444" customWidth="1"/>
    <col min="9732" max="9732" width="0" style="444" hidden="1" customWidth="1"/>
    <col min="9733" max="9733" width="24.7109375" style="444" customWidth="1"/>
    <col min="9734" max="9734" width="14.7109375" style="444" customWidth="1"/>
    <col min="9735" max="9736" width="15.7109375" style="444" customWidth="1"/>
    <col min="9737" max="9737" width="11.7109375" style="444" customWidth="1"/>
    <col min="9738" max="9738" width="6.42578125" style="444" bestFit="1" customWidth="1"/>
    <col min="9739" max="9739" width="11.7109375" style="444" customWidth="1"/>
    <col min="9740" max="9740" width="0" style="444" hidden="1" customWidth="1"/>
    <col min="9741" max="9741" width="3.7109375" style="444" customWidth="1"/>
    <col min="9742" max="9742" width="11.140625" style="444" bestFit="1" customWidth="1"/>
    <col min="9743" max="9974" width="10.5703125" style="444"/>
    <col min="9975" max="9982" width="0" style="444" hidden="1" customWidth="1"/>
    <col min="9983" max="9985" width="3.7109375" style="444" customWidth="1"/>
    <col min="9986" max="9986" width="12.7109375" style="444" customWidth="1"/>
    <col min="9987" max="9987" width="47.42578125" style="444" customWidth="1"/>
    <col min="9988" max="9988" width="0" style="444" hidden="1" customWidth="1"/>
    <col min="9989" max="9989" width="24.7109375" style="444" customWidth="1"/>
    <col min="9990" max="9990" width="14.7109375" style="444" customWidth="1"/>
    <col min="9991" max="9992" width="15.7109375" style="444" customWidth="1"/>
    <col min="9993" max="9993" width="11.7109375" style="444" customWidth="1"/>
    <col min="9994" max="9994" width="6.42578125" style="444" bestFit="1" customWidth="1"/>
    <col min="9995" max="9995" width="11.7109375" style="444" customWidth="1"/>
    <col min="9996" max="9996" width="0" style="444" hidden="1" customWidth="1"/>
    <col min="9997" max="9997" width="3.7109375" style="444" customWidth="1"/>
    <col min="9998" max="9998" width="11.140625" style="444" bestFit="1" customWidth="1"/>
    <col min="9999" max="10230" width="10.5703125" style="444"/>
    <col min="10231" max="10238" width="0" style="444" hidden="1" customWidth="1"/>
    <col min="10239" max="10241" width="3.7109375" style="444" customWidth="1"/>
    <col min="10242" max="10242" width="12.7109375" style="444" customWidth="1"/>
    <col min="10243" max="10243" width="47.42578125" style="444" customWidth="1"/>
    <col min="10244" max="10244" width="0" style="444" hidden="1" customWidth="1"/>
    <col min="10245" max="10245" width="24.7109375" style="444" customWidth="1"/>
    <col min="10246" max="10246" width="14.7109375" style="444" customWidth="1"/>
    <col min="10247" max="10248" width="15.7109375" style="444" customWidth="1"/>
    <col min="10249" max="10249" width="11.7109375" style="444" customWidth="1"/>
    <col min="10250" max="10250" width="6.42578125" style="444" bestFit="1" customWidth="1"/>
    <col min="10251" max="10251" width="11.7109375" style="444" customWidth="1"/>
    <col min="10252" max="10252" width="0" style="444" hidden="1" customWidth="1"/>
    <col min="10253" max="10253" width="3.7109375" style="444" customWidth="1"/>
    <col min="10254" max="10254" width="11.140625" style="444" bestFit="1" customWidth="1"/>
    <col min="10255" max="10486" width="10.5703125" style="444"/>
    <col min="10487" max="10494" width="0" style="444" hidden="1" customWidth="1"/>
    <col min="10495" max="10497" width="3.7109375" style="444" customWidth="1"/>
    <col min="10498" max="10498" width="12.7109375" style="444" customWidth="1"/>
    <col min="10499" max="10499" width="47.42578125" style="444" customWidth="1"/>
    <col min="10500" max="10500" width="0" style="444" hidden="1" customWidth="1"/>
    <col min="10501" max="10501" width="24.7109375" style="444" customWidth="1"/>
    <col min="10502" max="10502" width="14.7109375" style="444" customWidth="1"/>
    <col min="10503" max="10504" width="15.7109375" style="444" customWidth="1"/>
    <col min="10505" max="10505" width="11.7109375" style="444" customWidth="1"/>
    <col min="10506" max="10506" width="6.42578125" style="444" bestFit="1" customWidth="1"/>
    <col min="10507" max="10507" width="11.7109375" style="444" customWidth="1"/>
    <col min="10508" max="10508" width="0" style="444" hidden="1" customWidth="1"/>
    <col min="10509" max="10509" width="3.7109375" style="444" customWidth="1"/>
    <col min="10510" max="10510" width="11.140625" style="444" bestFit="1" customWidth="1"/>
    <col min="10511" max="10742" width="10.5703125" style="444"/>
    <col min="10743" max="10750" width="0" style="444" hidden="1" customWidth="1"/>
    <col min="10751" max="10753" width="3.7109375" style="444" customWidth="1"/>
    <col min="10754" max="10754" width="12.7109375" style="444" customWidth="1"/>
    <col min="10755" max="10755" width="47.42578125" style="444" customWidth="1"/>
    <col min="10756" max="10756" width="0" style="444" hidden="1" customWidth="1"/>
    <col min="10757" max="10757" width="24.7109375" style="444" customWidth="1"/>
    <col min="10758" max="10758" width="14.7109375" style="444" customWidth="1"/>
    <col min="10759" max="10760" width="15.7109375" style="444" customWidth="1"/>
    <col min="10761" max="10761" width="11.7109375" style="444" customWidth="1"/>
    <col min="10762" max="10762" width="6.42578125" style="444" bestFit="1" customWidth="1"/>
    <col min="10763" max="10763" width="11.7109375" style="444" customWidth="1"/>
    <col min="10764" max="10764" width="0" style="444" hidden="1" customWidth="1"/>
    <col min="10765" max="10765" width="3.7109375" style="444" customWidth="1"/>
    <col min="10766" max="10766" width="11.140625" style="444" bestFit="1" customWidth="1"/>
    <col min="10767" max="10998" width="10.5703125" style="444"/>
    <col min="10999" max="11006" width="0" style="444" hidden="1" customWidth="1"/>
    <col min="11007" max="11009" width="3.7109375" style="444" customWidth="1"/>
    <col min="11010" max="11010" width="12.7109375" style="444" customWidth="1"/>
    <col min="11011" max="11011" width="47.42578125" style="444" customWidth="1"/>
    <col min="11012" max="11012" width="0" style="444" hidden="1" customWidth="1"/>
    <col min="11013" max="11013" width="24.7109375" style="444" customWidth="1"/>
    <col min="11014" max="11014" width="14.7109375" style="444" customWidth="1"/>
    <col min="11015" max="11016" width="15.7109375" style="444" customWidth="1"/>
    <col min="11017" max="11017" width="11.7109375" style="444" customWidth="1"/>
    <col min="11018" max="11018" width="6.42578125" style="444" bestFit="1" customWidth="1"/>
    <col min="11019" max="11019" width="11.7109375" style="444" customWidth="1"/>
    <col min="11020" max="11020" width="0" style="444" hidden="1" customWidth="1"/>
    <col min="11021" max="11021" width="3.7109375" style="444" customWidth="1"/>
    <col min="11022" max="11022" width="11.140625" style="444" bestFit="1" customWidth="1"/>
    <col min="11023" max="11254" width="10.5703125" style="444"/>
    <col min="11255" max="11262" width="0" style="444" hidden="1" customWidth="1"/>
    <col min="11263" max="11265" width="3.7109375" style="444" customWidth="1"/>
    <col min="11266" max="11266" width="12.7109375" style="444" customWidth="1"/>
    <col min="11267" max="11267" width="47.42578125" style="444" customWidth="1"/>
    <col min="11268" max="11268" width="0" style="444" hidden="1" customWidth="1"/>
    <col min="11269" max="11269" width="24.7109375" style="444" customWidth="1"/>
    <col min="11270" max="11270" width="14.7109375" style="444" customWidth="1"/>
    <col min="11271" max="11272" width="15.7109375" style="444" customWidth="1"/>
    <col min="11273" max="11273" width="11.7109375" style="444" customWidth="1"/>
    <col min="11274" max="11274" width="6.42578125" style="444" bestFit="1" customWidth="1"/>
    <col min="11275" max="11275" width="11.7109375" style="444" customWidth="1"/>
    <col min="11276" max="11276" width="0" style="444" hidden="1" customWidth="1"/>
    <col min="11277" max="11277" width="3.7109375" style="444" customWidth="1"/>
    <col min="11278" max="11278" width="11.140625" style="444" bestFit="1" customWidth="1"/>
    <col min="11279" max="11510" width="10.5703125" style="444"/>
    <col min="11511" max="11518" width="0" style="444" hidden="1" customWidth="1"/>
    <col min="11519" max="11521" width="3.7109375" style="444" customWidth="1"/>
    <col min="11522" max="11522" width="12.7109375" style="444" customWidth="1"/>
    <col min="11523" max="11523" width="47.42578125" style="444" customWidth="1"/>
    <col min="11524" max="11524" width="0" style="444" hidden="1" customWidth="1"/>
    <col min="11525" max="11525" width="24.7109375" style="444" customWidth="1"/>
    <col min="11526" max="11526" width="14.7109375" style="444" customWidth="1"/>
    <col min="11527" max="11528" width="15.7109375" style="444" customWidth="1"/>
    <col min="11529" max="11529" width="11.7109375" style="444" customWidth="1"/>
    <col min="11530" max="11530" width="6.42578125" style="444" bestFit="1" customWidth="1"/>
    <col min="11531" max="11531" width="11.7109375" style="444" customWidth="1"/>
    <col min="11532" max="11532" width="0" style="444" hidden="1" customWidth="1"/>
    <col min="11533" max="11533" width="3.7109375" style="444" customWidth="1"/>
    <col min="11534" max="11534" width="11.140625" style="444" bestFit="1" customWidth="1"/>
    <col min="11535" max="11766" width="10.5703125" style="444"/>
    <col min="11767" max="11774" width="0" style="444" hidden="1" customWidth="1"/>
    <col min="11775" max="11777" width="3.7109375" style="444" customWidth="1"/>
    <col min="11778" max="11778" width="12.7109375" style="444" customWidth="1"/>
    <col min="11779" max="11779" width="47.42578125" style="444" customWidth="1"/>
    <col min="11780" max="11780" width="0" style="444" hidden="1" customWidth="1"/>
    <col min="11781" max="11781" width="24.7109375" style="444" customWidth="1"/>
    <col min="11782" max="11782" width="14.7109375" style="444" customWidth="1"/>
    <col min="11783" max="11784" width="15.7109375" style="444" customWidth="1"/>
    <col min="11785" max="11785" width="11.7109375" style="444" customWidth="1"/>
    <col min="11786" max="11786" width="6.42578125" style="444" bestFit="1" customWidth="1"/>
    <col min="11787" max="11787" width="11.7109375" style="444" customWidth="1"/>
    <col min="11788" max="11788" width="0" style="444" hidden="1" customWidth="1"/>
    <col min="11789" max="11789" width="3.7109375" style="444" customWidth="1"/>
    <col min="11790" max="11790" width="11.140625" style="444" bestFit="1" customWidth="1"/>
    <col min="11791" max="12022" width="10.5703125" style="444"/>
    <col min="12023" max="12030" width="0" style="444" hidden="1" customWidth="1"/>
    <col min="12031" max="12033" width="3.7109375" style="444" customWidth="1"/>
    <col min="12034" max="12034" width="12.7109375" style="444" customWidth="1"/>
    <col min="12035" max="12035" width="47.42578125" style="444" customWidth="1"/>
    <col min="12036" max="12036" width="0" style="444" hidden="1" customWidth="1"/>
    <col min="12037" max="12037" width="24.7109375" style="444" customWidth="1"/>
    <col min="12038" max="12038" width="14.7109375" style="444" customWidth="1"/>
    <col min="12039" max="12040" width="15.7109375" style="444" customWidth="1"/>
    <col min="12041" max="12041" width="11.7109375" style="444" customWidth="1"/>
    <col min="12042" max="12042" width="6.42578125" style="444" bestFit="1" customWidth="1"/>
    <col min="12043" max="12043" width="11.7109375" style="444" customWidth="1"/>
    <col min="12044" max="12044" width="0" style="444" hidden="1" customWidth="1"/>
    <col min="12045" max="12045" width="3.7109375" style="444" customWidth="1"/>
    <col min="12046" max="12046" width="11.140625" style="444" bestFit="1" customWidth="1"/>
    <col min="12047" max="12278" width="10.5703125" style="444"/>
    <col min="12279" max="12286" width="0" style="444" hidden="1" customWidth="1"/>
    <col min="12287" max="12289" width="3.7109375" style="444" customWidth="1"/>
    <col min="12290" max="12290" width="12.7109375" style="444" customWidth="1"/>
    <col min="12291" max="12291" width="47.42578125" style="444" customWidth="1"/>
    <col min="12292" max="12292" width="0" style="444" hidden="1" customWidth="1"/>
    <col min="12293" max="12293" width="24.7109375" style="444" customWidth="1"/>
    <col min="12294" max="12294" width="14.7109375" style="444" customWidth="1"/>
    <col min="12295" max="12296" width="15.7109375" style="444" customWidth="1"/>
    <col min="12297" max="12297" width="11.7109375" style="444" customWidth="1"/>
    <col min="12298" max="12298" width="6.42578125" style="444" bestFit="1" customWidth="1"/>
    <col min="12299" max="12299" width="11.7109375" style="444" customWidth="1"/>
    <col min="12300" max="12300" width="0" style="444" hidden="1" customWidth="1"/>
    <col min="12301" max="12301" width="3.7109375" style="444" customWidth="1"/>
    <col min="12302" max="12302" width="11.140625" style="444" bestFit="1" customWidth="1"/>
    <col min="12303" max="12534" width="10.5703125" style="444"/>
    <col min="12535" max="12542" width="0" style="444" hidden="1" customWidth="1"/>
    <col min="12543" max="12545" width="3.7109375" style="444" customWidth="1"/>
    <col min="12546" max="12546" width="12.7109375" style="444" customWidth="1"/>
    <col min="12547" max="12547" width="47.42578125" style="444" customWidth="1"/>
    <col min="12548" max="12548" width="0" style="444" hidden="1" customWidth="1"/>
    <col min="12549" max="12549" width="24.7109375" style="444" customWidth="1"/>
    <col min="12550" max="12550" width="14.7109375" style="444" customWidth="1"/>
    <col min="12551" max="12552" width="15.7109375" style="444" customWidth="1"/>
    <col min="12553" max="12553" width="11.7109375" style="444" customWidth="1"/>
    <col min="12554" max="12554" width="6.42578125" style="444" bestFit="1" customWidth="1"/>
    <col min="12555" max="12555" width="11.7109375" style="444" customWidth="1"/>
    <col min="12556" max="12556" width="0" style="444" hidden="1" customWidth="1"/>
    <col min="12557" max="12557" width="3.7109375" style="444" customWidth="1"/>
    <col min="12558" max="12558" width="11.140625" style="444" bestFit="1" customWidth="1"/>
    <col min="12559" max="12790" width="10.5703125" style="444"/>
    <col min="12791" max="12798" width="0" style="444" hidden="1" customWidth="1"/>
    <col min="12799" max="12801" width="3.7109375" style="444" customWidth="1"/>
    <col min="12802" max="12802" width="12.7109375" style="444" customWidth="1"/>
    <col min="12803" max="12803" width="47.42578125" style="444" customWidth="1"/>
    <col min="12804" max="12804" width="0" style="444" hidden="1" customWidth="1"/>
    <col min="12805" max="12805" width="24.7109375" style="444" customWidth="1"/>
    <col min="12806" max="12806" width="14.7109375" style="444" customWidth="1"/>
    <col min="12807" max="12808" width="15.7109375" style="444" customWidth="1"/>
    <col min="12809" max="12809" width="11.7109375" style="444" customWidth="1"/>
    <col min="12810" max="12810" width="6.42578125" style="444" bestFit="1" customWidth="1"/>
    <col min="12811" max="12811" width="11.7109375" style="444" customWidth="1"/>
    <col min="12812" max="12812" width="0" style="444" hidden="1" customWidth="1"/>
    <col min="12813" max="12813" width="3.7109375" style="444" customWidth="1"/>
    <col min="12814" max="12814" width="11.140625" style="444" bestFit="1" customWidth="1"/>
    <col min="12815" max="13046" width="10.5703125" style="444"/>
    <col min="13047" max="13054" width="0" style="444" hidden="1" customWidth="1"/>
    <col min="13055" max="13057" width="3.7109375" style="444" customWidth="1"/>
    <col min="13058" max="13058" width="12.7109375" style="444" customWidth="1"/>
    <col min="13059" max="13059" width="47.42578125" style="444" customWidth="1"/>
    <col min="13060" max="13060" width="0" style="444" hidden="1" customWidth="1"/>
    <col min="13061" max="13061" width="24.7109375" style="444" customWidth="1"/>
    <col min="13062" max="13062" width="14.7109375" style="444" customWidth="1"/>
    <col min="13063" max="13064" width="15.7109375" style="444" customWidth="1"/>
    <col min="13065" max="13065" width="11.7109375" style="444" customWidth="1"/>
    <col min="13066" max="13066" width="6.42578125" style="444" bestFit="1" customWidth="1"/>
    <col min="13067" max="13067" width="11.7109375" style="444" customWidth="1"/>
    <col min="13068" max="13068" width="0" style="444" hidden="1" customWidth="1"/>
    <col min="13069" max="13069" width="3.7109375" style="444" customWidth="1"/>
    <col min="13070" max="13070" width="11.140625" style="444" bestFit="1" customWidth="1"/>
    <col min="13071" max="13302" width="10.5703125" style="444"/>
    <col min="13303" max="13310" width="0" style="444" hidden="1" customWidth="1"/>
    <col min="13311" max="13313" width="3.7109375" style="444" customWidth="1"/>
    <col min="13314" max="13314" width="12.7109375" style="444" customWidth="1"/>
    <col min="13315" max="13315" width="47.42578125" style="444" customWidth="1"/>
    <col min="13316" max="13316" width="0" style="444" hidden="1" customWidth="1"/>
    <col min="13317" max="13317" width="24.7109375" style="444" customWidth="1"/>
    <col min="13318" max="13318" width="14.7109375" style="444" customWidth="1"/>
    <col min="13319" max="13320" width="15.7109375" style="444" customWidth="1"/>
    <col min="13321" max="13321" width="11.7109375" style="444" customWidth="1"/>
    <col min="13322" max="13322" width="6.42578125" style="444" bestFit="1" customWidth="1"/>
    <col min="13323" max="13323" width="11.7109375" style="444" customWidth="1"/>
    <col min="13324" max="13324" width="0" style="444" hidden="1" customWidth="1"/>
    <col min="13325" max="13325" width="3.7109375" style="444" customWidth="1"/>
    <col min="13326" max="13326" width="11.140625" style="444" bestFit="1" customWidth="1"/>
    <col min="13327" max="13558" width="10.5703125" style="444"/>
    <col min="13559" max="13566" width="0" style="444" hidden="1" customWidth="1"/>
    <col min="13567" max="13569" width="3.7109375" style="444" customWidth="1"/>
    <col min="13570" max="13570" width="12.7109375" style="444" customWidth="1"/>
    <col min="13571" max="13571" width="47.42578125" style="444" customWidth="1"/>
    <col min="13572" max="13572" width="0" style="444" hidden="1" customWidth="1"/>
    <col min="13573" max="13573" width="24.7109375" style="444" customWidth="1"/>
    <col min="13574" max="13574" width="14.7109375" style="444" customWidth="1"/>
    <col min="13575" max="13576" width="15.7109375" style="444" customWidth="1"/>
    <col min="13577" max="13577" width="11.7109375" style="444" customWidth="1"/>
    <col min="13578" max="13578" width="6.42578125" style="444" bestFit="1" customWidth="1"/>
    <col min="13579" max="13579" width="11.7109375" style="444" customWidth="1"/>
    <col min="13580" max="13580" width="0" style="444" hidden="1" customWidth="1"/>
    <col min="13581" max="13581" width="3.7109375" style="444" customWidth="1"/>
    <col min="13582" max="13582" width="11.140625" style="444" bestFit="1" customWidth="1"/>
    <col min="13583" max="13814" width="10.5703125" style="444"/>
    <col min="13815" max="13822" width="0" style="444" hidden="1" customWidth="1"/>
    <col min="13823" max="13825" width="3.7109375" style="444" customWidth="1"/>
    <col min="13826" max="13826" width="12.7109375" style="444" customWidth="1"/>
    <col min="13827" max="13827" width="47.42578125" style="444" customWidth="1"/>
    <col min="13828" max="13828" width="0" style="444" hidden="1" customWidth="1"/>
    <col min="13829" max="13829" width="24.7109375" style="444" customWidth="1"/>
    <col min="13830" max="13830" width="14.7109375" style="444" customWidth="1"/>
    <col min="13831" max="13832" width="15.7109375" style="444" customWidth="1"/>
    <col min="13833" max="13833" width="11.7109375" style="444" customWidth="1"/>
    <col min="13834" max="13834" width="6.42578125" style="444" bestFit="1" customWidth="1"/>
    <col min="13835" max="13835" width="11.7109375" style="444" customWidth="1"/>
    <col min="13836" max="13836" width="0" style="444" hidden="1" customWidth="1"/>
    <col min="13837" max="13837" width="3.7109375" style="444" customWidth="1"/>
    <col min="13838" max="13838" width="11.140625" style="444" bestFit="1" customWidth="1"/>
    <col min="13839" max="14070" width="10.5703125" style="444"/>
    <col min="14071" max="14078" width="0" style="444" hidden="1" customWidth="1"/>
    <col min="14079" max="14081" width="3.7109375" style="444" customWidth="1"/>
    <col min="14082" max="14082" width="12.7109375" style="444" customWidth="1"/>
    <col min="14083" max="14083" width="47.42578125" style="444" customWidth="1"/>
    <col min="14084" max="14084" width="0" style="444" hidden="1" customWidth="1"/>
    <col min="14085" max="14085" width="24.7109375" style="444" customWidth="1"/>
    <col min="14086" max="14086" width="14.7109375" style="444" customWidth="1"/>
    <col min="14087" max="14088" width="15.7109375" style="444" customWidth="1"/>
    <col min="14089" max="14089" width="11.7109375" style="444" customWidth="1"/>
    <col min="14090" max="14090" width="6.42578125" style="444" bestFit="1" customWidth="1"/>
    <col min="14091" max="14091" width="11.7109375" style="444" customWidth="1"/>
    <col min="14092" max="14092" width="0" style="444" hidden="1" customWidth="1"/>
    <col min="14093" max="14093" width="3.7109375" style="444" customWidth="1"/>
    <col min="14094" max="14094" width="11.140625" style="444" bestFit="1" customWidth="1"/>
    <col min="14095" max="14326" width="10.5703125" style="444"/>
    <col min="14327" max="14334" width="0" style="444" hidden="1" customWidth="1"/>
    <col min="14335" max="14337" width="3.7109375" style="444" customWidth="1"/>
    <col min="14338" max="14338" width="12.7109375" style="444" customWidth="1"/>
    <col min="14339" max="14339" width="47.42578125" style="444" customWidth="1"/>
    <col min="14340" max="14340" width="0" style="444" hidden="1" customWidth="1"/>
    <col min="14341" max="14341" width="24.7109375" style="444" customWidth="1"/>
    <col min="14342" max="14342" width="14.7109375" style="444" customWidth="1"/>
    <col min="14343" max="14344" width="15.7109375" style="444" customWidth="1"/>
    <col min="14345" max="14345" width="11.7109375" style="444" customWidth="1"/>
    <col min="14346" max="14346" width="6.42578125" style="444" bestFit="1" customWidth="1"/>
    <col min="14347" max="14347" width="11.7109375" style="444" customWidth="1"/>
    <col min="14348" max="14348" width="0" style="444" hidden="1" customWidth="1"/>
    <col min="14349" max="14349" width="3.7109375" style="444" customWidth="1"/>
    <col min="14350" max="14350" width="11.140625" style="444" bestFit="1" customWidth="1"/>
    <col min="14351" max="14582" width="10.5703125" style="444"/>
    <col min="14583" max="14590" width="0" style="444" hidden="1" customWidth="1"/>
    <col min="14591" max="14593" width="3.7109375" style="444" customWidth="1"/>
    <col min="14594" max="14594" width="12.7109375" style="444" customWidth="1"/>
    <col min="14595" max="14595" width="47.42578125" style="444" customWidth="1"/>
    <col min="14596" max="14596" width="0" style="444" hidden="1" customWidth="1"/>
    <col min="14597" max="14597" width="24.7109375" style="444" customWidth="1"/>
    <col min="14598" max="14598" width="14.7109375" style="444" customWidth="1"/>
    <col min="14599" max="14600" width="15.7109375" style="444" customWidth="1"/>
    <col min="14601" max="14601" width="11.7109375" style="444" customWidth="1"/>
    <col min="14602" max="14602" width="6.42578125" style="444" bestFit="1" customWidth="1"/>
    <col min="14603" max="14603" width="11.7109375" style="444" customWidth="1"/>
    <col min="14604" max="14604" width="0" style="444" hidden="1" customWidth="1"/>
    <col min="14605" max="14605" width="3.7109375" style="444" customWidth="1"/>
    <col min="14606" max="14606" width="11.140625" style="444" bestFit="1" customWidth="1"/>
    <col min="14607" max="14838" width="10.5703125" style="444"/>
    <col min="14839" max="14846" width="0" style="444" hidden="1" customWidth="1"/>
    <col min="14847" max="14849" width="3.7109375" style="444" customWidth="1"/>
    <col min="14850" max="14850" width="12.7109375" style="444" customWidth="1"/>
    <col min="14851" max="14851" width="47.42578125" style="444" customWidth="1"/>
    <col min="14852" max="14852" width="0" style="444" hidden="1" customWidth="1"/>
    <col min="14853" max="14853" width="24.7109375" style="444" customWidth="1"/>
    <col min="14854" max="14854" width="14.7109375" style="444" customWidth="1"/>
    <col min="14855" max="14856" width="15.7109375" style="444" customWidth="1"/>
    <col min="14857" max="14857" width="11.7109375" style="444" customWidth="1"/>
    <col min="14858" max="14858" width="6.42578125" style="444" bestFit="1" customWidth="1"/>
    <col min="14859" max="14859" width="11.7109375" style="444" customWidth="1"/>
    <col min="14860" max="14860" width="0" style="444" hidden="1" customWidth="1"/>
    <col min="14861" max="14861" width="3.7109375" style="444" customWidth="1"/>
    <col min="14862" max="14862" width="11.140625" style="444" bestFit="1" customWidth="1"/>
    <col min="14863" max="15094" width="10.5703125" style="444"/>
    <col min="15095" max="15102" width="0" style="444" hidden="1" customWidth="1"/>
    <col min="15103" max="15105" width="3.7109375" style="444" customWidth="1"/>
    <col min="15106" max="15106" width="12.7109375" style="444" customWidth="1"/>
    <col min="15107" max="15107" width="47.42578125" style="444" customWidth="1"/>
    <col min="15108" max="15108" width="0" style="444" hidden="1" customWidth="1"/>
    <col min="15109" max="15109" width="24.7109375" style="444" customWidth="1"/>
    <col min="15110" max="15110" width="14.7109375" style="444" customWidth="1"/>
    <col min="15111" max="15112" width="15.7109375" style="444" customWidth="1"/>
    <col min="15113" max="15113" width="11.7109375" style="444" customWidth="1"/>
    <col min="15114" max="15114" width="6.42578125" style="444" bestFit="1" customWidth="1"/>
    <col min="15115" max="15115" width="11.7109375" style="444" customWidth="1"/>
    <col min="15116" max="15116" width="0" style="444" hidden="1" customWidth="1"/>
    <col min="15117" max="15117" width="3.7109375" style="444" customWidth="1"/>
    <col min="15118" max="15118" width="11.140625" style="444" bestFit="1" customWidth="1"/>
    <col min="15119" max="15350" width="10.5703125" style="444"/>
    <col min="15351" max="15358" width="0" style="444" hidden="1" customWidth="1"/>
    <col min="15359" max="15361" width="3.7109375" style="444" customWidth="1"/>
    <col min="15362" max="15362" width="12.7109375" style="444" customWidth="1"/>
    <col min="15363" max="15363" width="47.42578125" style="444" customWidth="1"/>
    <col min="15364" max="15364" width="0" style="444" hidden="1" customWidth="1"/>
    <col min="15365" max="15365" width="24.7109375" style="444" customWidth="1"/>
    <col min="15366" max="15366" width="14.7109375" style="444" customWidth="1"/>
    <col min="15367" max="15368" width="15.7109375" style="444" customWidth="1"/>
    <col min="15369" max="15369" width="11.7109375" style="444" customWidth="1"/>
    <col min="15370" max="15370" width="6.42578125" style="444" bestFit="1" customWidth="1"/>
    <col min="15371" max="15371" width="11.7109375" style="444" customWidth="1"/>
    <col min="15372" max="15372" width="0" style="444" hidden="1" customWidth="1"/>
    <col min="15373" max="15373" width="3.7109375" style="444" customWidth="1"/>
    <col min="15374" max="15374" width="11.140625" style="444" bestFit="1" customWidth="1"/>
    <col min="15375" max="15606" width="10.5703125" style="444"/>
    <col min="15607" max="15614" width="0" style="444" hidden="1" customWidth="1"/>
    <col min="15615" max="15617" width="3.7109375" style="444" customWidth="1"/>
    <col min="15618" max="15618" width="12.7109375" style="444" customWidth="1"/>
    <col min="15619" max="15619" width="47.42578125" style="444" customWidth="1"/>
    <col min="15620" max="15620" width="0" style="444" hidden="1" customWidth="1"/>
    <col min="15621" max="15621" width="24.7109375" style="444" customWidth="1"/>
    <col min="15622" max="15622" width="14.7109375" style="444" customWidth="1"/>
    <col min="15623" max="15624" width="15.7109375" style="444" customWidth="1"/>
    <col min="15625" max="15625" width="11.7109375" style="444" customWidth="1"/>
    <col min="15626" max="15626" width="6.42578125" style="444" bestFit="1" customWidth="1"/>
    <col min="15627" max="15627" width="11.7109375" style="444" customWidth="1"/>
    <col min="15628" max="15628" width="0" style="444" hidden="1" customWidth="1"/>
    <col min="15629" max="15629" width="3.7109375" style="444" customWidth="1"/>
    <col min="15630" max="15630" width="11.140625" style="444" bestFit="1" customWidth="1"/>
    <col min="15631" max="15862" width="10.5703125" style="444"/>
    <col min="15863" max="15870" width="0" style="444" hidden="1" customWidth="1"/>
    <col min="15871" max="15873" width="3.7109375" style="444" customWidth="1"/>
    <col min="15874" max="15874" width="12.7109375" style="444" customWidth="1"/>
    <col min="15875" max="15875" width="47.42578125" style="444" customWidth="1"/>
    <col min="15876" max="15876" width="0" style="444" hidden="1" customWidth="1"/>
    <col min="15877" max="15877" width="24.7109375" style="444" customWidth="1"/>
    <col min="15878" max="15878" width="14.7109375" style="444" customWidth="1"/>
    <col min="15879" max="15880" width="15.7109375" style="444" customWidth="1"/>
    <col min="15881" max="15881" width="11.7109375" style="444" customWidth="1"/>
    <col min="15882" max="15882" width="6.42578125" style="444" bestFit="1" customWidth="1"/>
    <col min="15883" max="15883" width="11.7109375" style="444" customWidth="1"/>
    <col min="15884" max="15884" width="0" style="444" hidden="1" customWidth="1"/>
    <col min="15885" max="15885" width="3.7109375" style="444" customWidth="1"/>
    <col min="15886" max="15886" width="11.140625" style="444" bestFit="1" customWidth="1"/>
    <col min="15887" max="16118" width="10.5703125" style="444"/>
    <col min="16119" max="16126" width="0" style="444" hidden="1" customWidth="1"/>
    <col min="16127" max="16129" width="3.7109375" style="444" customWidth="1"/>
    <col min="16130" max="16130" width="12.7109375" style="444" customWidth="1"/>
    <col min="16131" max="16131" width="47.42578125" style="444" customWidth="1"/>
    <col min="16132" max="16132" width="0" style="444" hidden="1" customWidth="1"/>
    <col min="16133" max="16133" width="24.7109375" style="444" customWidth="1"/>
    <col min="16134" max="16134" width="14.7109375" style="444" customWidth="1"/>
    <col min="16135" max="16136" width="15.7109375" style="444" customWidth="1"/>
    <col min="16137" max="16137" width="11.7109375" style="444" customWidth="1"/>
    <col min="16138" max="16138" width="6.42578125" style="444" bestFit="1" customWidth="1"/>
    <col min="16139" max="16139" width="11.7109375" style="444" customWidth="1"/>
    <col min="16140" max="16140" width="0" style="444" hidden="1" customWidth="1"/>
    <col min="16141" max="16141" width="3.7109375" style="444" customWidth="1"/>
    <col min="16142" max="16142" width="11.140625" style="444" bestFit="1" customWidth="1"/>
    <col min="16143" max="16384" width="10.5703125" style="444"/>
  </cols>
  <sheetData>
    <row r="1" spans="1:29" hidden="1"/>
    <row r="2" spans="1:29" hidden="1"/>
    <row r="3" spans="1:29" hidden="1"/>
    <row r="4" spans="1:29" ht="3" customHeight="1">
      <c r="J4" s="449"/>
      <c r="K4" s="449"/>
      <c r="L4" s="445"/>
      <c r="M4" s="445"/>
      <c r="N4" s="445"/>
      <c r="O4" s="452"/>
      <c r="P4" s="452"/>
      <c r="Q4" s="452"/>
      <c r="R4" s="452"/>
      <c r="S4" s="452"/>
      <c r="T4" s="452"/>
      <c r="U4" s="452"/>
      <c r="V4" s="445"/>
    </row>
    <row r="5" spans="1:29" ht="22.5" customHeight="1">
      <c r="J5" s="449"/>
      <c r="K5" s="449"/>
      <c r="L5" s="1300" t="s">
        <v>747</v>
      </c>
      <c r="M5" s="1300"/>
      <c r="N5" s="1300"/>
      <c r="O5" s="1300"/>
      <c r="P5" s="1300"/>
      <c r="Q5" s="1300"/>
      <c r="R5" s="1300"/>
      <c r="S5" s="1300"/>
      <c r="T5" s="1300"/>
      <c r="U5" s="546"/>
      <c r="V5" s="465"/>
    </row>
    <row r="6" spans="1:29" ht="3" customHeight="1">
      <c r="J6" s="449"/>
      <c r="K6" s="449"/>
      <c r="L6" s="445"/>
      <c r="M6" s="445"/>
      <c r="N6" s="445"/>
      <c r="O6" s="448"/>
      <c r="P6" s="448"/>
      <c r="Q6" s="448"/>
      <c r="R6" s="448"/>
      <c r="S6" s="448"/>
      <c r="T6" s="448"/>
      <c r="U6" s="445"/>
    </row>
    <row r="7" spans="1:29"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633"/>
      <c r="Y8" s="959"/>
      <c r="Z8" s="557"/>
      <c r="AA8" s="557"/>
      <c r="AB8" s="557"/>
      <c r="AC8" s="557"/>
    </row>
    <row r="9" spans="1:29" s="459"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633"/>
      <c r="Y9" s="959"/>
      <c r="Z9" s="473"/>
      <c r="AA9" s="473"/>
      <c r="AB9" s="473"/>
      <c r="AC9" s="473"/>
    </row>
    <row r="10" spans="1:29" s="744" customFormat="1" ht="5.25" hidden="1">
      <c r="A10" s="1119"/>
      <c r="B10" s="1119"/>
      <c r="C10" s="1119"/>
      <c r="D10" s="1119"/>
      <c r="E10" s="1119"/>
      <c r="F10" s="1119"/>
      <c r="G10" s="1119"/>
      <c r="H10" s="1119"/>
      <c r="L10" s="1170"/>
      <c r="M10" s="1044"/>
      <c r="O10" s="1306"/>
      <c r="P10" s="1306"/>
      <c r="Q10" s="1306"/>
      <c r="R10" s="1306"/>
      <c r="S10" s="1306"/>
      <c r="T10" s="1306"/>
      <c r="U10" s="778"/>
      <c r="V10" s="778"/>
      <c r="X10" s="1119"/>
      <c r="Y10" s="1119"/>
      <c r="Z10" s="1119"/>
      <c r="AA10" s="1119"/>
      <c r="AB10" s="1119"/>
    </row>
    <row r="11" spans="1:29" s="580" customFormat="1" ht="18.75" hidden="1">
      <c r="A11" s="581"/>
      <c r="B11" s="581"/>
      <c r="C11" s="581"/>
      <c r="D11" s="581"/>
      <c r="E11" s="581"/>
      <c r="F11" s="581"/>
      <c r="G11" s="581"/>
      <c r="H11" s="581"/>
      <c r="L11" s="713"/>
      <c r="M11" s="711"/>
      <c r="O11" s="710"/>
      <c r="P11" s="710"/>
      <c r="Q11" s="732" t="s">
        <v>636</v>
      </c>
      <c r="R11" s="732" t="s">
        <v>637</v>
      </c>
      <c r="S11" s="710"/>
      <c r="T11" s="710"/>
      <c r="U11" s="633"/>
      <c r="Y11" s="734"/>
      <c r="Z11" s="581"/>
      <c r="AA11" s="581"/>
      <c r="AB11" s="581"/>
      <c r="AC11" s="581"/>
    </row>
    <row r="12" spans="1:29" s="459" customFormat="1" ht="11.25" hidden="1">
      <c r="A12" s="473"/>
      <c r="B12" s="473"/>
      <c r="C12" s="473"/>
      <c r="D12" s="473"/>
      <c r="E12" s="473"/>
      <c r="F12" s="473"/>
      <c r="G12" s="473"/>
      <c r="H12" s="473"/>
      <c r="L12" s="1301"/>
      <c r="M12" s="1301"/>
      <c r="N12" s="456"/>
      <c r="O12" s="728"/>
      <c r="P12" s="728"/>
      <c r="Q12" s="728"/>
      <c r="R12" s="728"/>
      <c r="S12" s="728"/>
      <c r="T12" s="728"/>
      <c r="U12" s="454"/>
      <c r="V12" s="471" t="s">
        <v>371</v>
      </c>
      <c r="Y12" s="959"/>
      <c r="Z12" s="473"/>
      <c r="AA12" s="473"/>
      <c r="AB12" s="473"/>
      <c r="AC12" s="473"/>
    </row>
    <row r="13" spans="1:29" ht="15" customHeight="1">
      <c r="J13" s="449"/>
      <c r="K13" s="449"/>
      <c r="L13" s="445"/>
      <c r="M13" s="445"/>
      <c r="N13" s="445"/>
      <c r="O13" s="566"/>
      <c r="P13" s="566"/>
      <c r="Q13" s="1328"/>
      <c r="R13" s="1328"/>
      <c r="S13" s="1328"/>
      <c r="T13" s="1328"/>
      <c r="U13" s="1328"/>
      <c r="V13" s="1328"/>
    </row>
    <row r="14" spans="1:29">
      <c r="J14" s="449"/>
      <c r="K14" s="449"/>
      <c r="L14" s="1229" t="s">
        <v>445</v>
      </c>
      <c r="M14" s="1229"/>
      <c r="N14" s="1229"/>
      <c r="O14" s="1229"/>
      <c r="P14" s="1229"/>
      <c r="Q14" s="1229"/>
      <c r="R14" s="1229"/>
      <c r="S14" s="1229"/>
      <c r="T14" s="1229"/>
      <c r="U14" s="1229"/>
      <c r="V14" s="1229"/>
      <c r="W14" s="1229"/>
      <c r="X14" s="1229" t="s">
        <v>446</v>
      </c>
    </row>
    <row r="15" spans="1:29" ht="14.25" customHeight="1">
      <c r="J15" s="449"/>
      <c r="K15" s="449"/>
      <c r="L15" s="1314" t="s">
        <v>91</v>
      </c>
      <c r="M15" s="1314" t="s">
        <v>596</v>
      </c>
      <c r="N15" s="502"/>
      <c r="O15" s="1314" t="s">
        <v>597</v>
      </c>
      <c r="P15" s="1339" t="s">
        <v>598</v>
      </c>
      <c r="Q15" s="1339" t="s">
        <v>605</v>
      </c>
      <c r="R15" s="1339"/>
      <c r="S15" s="1339"/>
      <c r="T15" s="1339"/>
      <c r="U15" s="1339"/>
      <c r="V15" s="1314" t="s">
        <v>339</v>
      </c>
      <c r="W15" s="1327" t="s">
        <v>274</v>
      </c>
      <c r="X15" s="1229"/>
    </row>
    <row r="16" spans="1:29" s="491" customFormat="1" ht="25.5" customHeight="1">
      <c r="A16" s="552"/>
      <c r="B16" s="552"/>
      <c r="C16" s="552"/>
      <c r="D16" s="552"/>
      <c r="E16" s="552"/>
      <c r="F16" s="552"/>
      <c r="G16" s="558"/>
      <c r="H16" s="558"/>
      <c r="I16" s="499"/>
      <c r="J16" s="497"/>
      <c r="K16" s="497"/>
      <c r="L16" s="1314"/>
      <c r="M16" s="1314"/>
      <c r="N16" s="502"/>
      <c r="O16" s="1314"/>
      <c r="P16" s="1339"/>
      <c r="Q16" s="1339" t="s">
        <v>622</v>
      </c>
      <c r="R16" s="1339"/>
      <c r="S16" s="1337" t="s">
        <v>616</v>
      </c>
      <c r="T16" s="1337"/>
      <c r="U16" s="1337"/>
      <c r="V16" s="1314"/>
      <c r="W16" s="1327"/>
      <c r="X16" s="1229"/>
      <c r="Y16" s="954"/>
      <c r="Z16" s="552"/>
      <c r="AA16" s="552"/>
      <c r="AB16" s="552"/>
      <c r="AC16" s="552"/>
    </row>
    <row r="17" spans="1:29" ht="14.25" customHeight="1">
      <c r="J17" s="449"/>
      <c r="K17" s="449"/>
      <c r="L17" s="1314"/>
      <c r="M17" s="1314"/>
      <c r="N17" s="502"/>
      <c r="O17" s="1314"/>
      <c r="P17" s="1339"/>
      <c r="Q17" s="502" t="s">
        <v>620</v>
      </c>
      <c r="R17" s="502" t="s">
        <v>621</v>
      </c>
      <c r="S17" s="504" t="s">
        <v>273</v>
      </c>
      <c r="T17" s="1334" t="s">
        <v>272</v>
      </c>
      <c r="U17" s="1334"/>
      <c r="V17" s="1314"/>
      <c r="W17" s="1327"/>
      <c r="X17" s="1229"/>
    </row>
    <row r="18" spans="1:29">
      <c r="J18" s="449"/>
      <c r="K18" s="457">
        <v>1</v>
      </c>
      <c r="L18" s="446" t="s">
        <v>92</v>
      </c>
      <c r="M18" s="446" t="s">
        <v>48</v>
      </c>
      <c r="N18" s="464" t="s">
        <v>48</v>
      </c>
      <c r="O18" s="455">
        <f t="shared" ref="O18:T18" ca="1" si="0">OFFSET(O18,0,-1)+1</f>
        <v>3</v>
      </c>
      <c r="P18" s="455">
        <f t="shared" ca="1" si="0"/>
        <v>4</v>
      </c>
      <c r="Q18" s="455">
        <f t="shared" ca="1" si="0"/>
        <v>5</v>
      </c>
      <c r="R18" s="455">
        <f t="shared" ca="1" si="0"/>
        <v>6</v>
      </c>
      <c r="S18" s="455">
        <f t="shared" ca="1" si="0"/>
        <v>7</v>
      </c>
      <c r="T18" s="1340">
        <f t="shared" ca="1" si="0"/>
        <v>8</v>
      </c>
      <c r="U18" s="1340"/>
      <c r="V18" s="455">
        <f ca="1">OFFSET(V18,0,-2)+1</f>
        <v>9</v>
      </c>
      <c r="W18" s="491"/>
      <c r="X18" s="455">
        <f ca="1">OFFSET(X18,0,-2)+1</f>
        <v>10</v>
      </c>
    </row>
    <row r="19" spans="1:29" ht="22.5">
      <c r="A19" s="1285">
        <v>1</v>
      </c>
      <c r="B19" s="926"/>
      <c r="C19" s="926"/>
      <c r="D19" s="926"/>
      <c r="E19" s="926"/>
      <c r="F19" s="926"/>
      <c r="G19" s="927"/>
      <c r="H19" s="927"/>
      <c r="I19" s="929"/>
      <c r="J19" s="921"/>
      <c r="K19" s="921"/>
      <c r="L19" s="560">
        <f>mergeValue(A19)</f>
        <v>1</v>
      </c>
      <c r="M19" s="608" t="s">
        <v>19</v>
      </c>
      <c r="N19" s="547"/>
      <c r="O19" s="1329"/>
      <c r="P19" s="1329"/>
      <c r="Q19" s="1329"/>
      <c r="R19" s="1329"/>
      <c r="S19" s="1329"/>
      <c r="T19" s="1329"/>
      <c r="U19" s="1329"/>
      <c r="V19" s="1329"/>
      <c r="W19" s="1329"/>
      <c r="X19" s="548" t="s">
        <v>721</v>
      </c>
    </row>
    <row r="20" spans="1:29" ht="22.5">
      <c r="A20" s="1285"/>
      <c r="B20" s="1285">
        <v>1</v>
      </c>
      <c r="C20" s="926"/>
      <c r="D20" s="926"/>
      <c r="E20" s="926"/>
      <c r="F20" s="926"/>
      <c r="G20" s="931"/>
      <c r="H20" s="928"/>
      <c r="I20" s="933"/>
      <c r="J20" s="918"/>
      <c r="K20" s="917"/>
      <c r="L20" s="560" t="str">
        <f>mergeValue(A20) &amp;"."&amp; mergeValue(B20)</f>
        <v>1.1</v>
      </c>
      <c r="M20" s="514" t="s">
        <v>15</v>
      </c>
      <c r="N20" s="547"/>
      <c r="O20" s="1329"/>
      <c r="P20" s="1329"/>
      <c r="Q20" s="1329"/>
      <c r="R20" s="1329"/>
      <c r="S20" s="1329"/>
      <c r="T20" s="1329"/>
      <c r="U20" s="1329"/>
      <c r="V20" s="1329"/>
      <c r="W20" s="1329"/>
      <c r="X20" s="548" t="s">
        <v>460</v>
      </c>
    </row>
    <row r="21" spans="1:29" ht="22.5">
      <c r="A21" s="1285"/>
      <c r="B21" s="1285"/>
      <c r="C21" s="1285">
        <v>1</v>
      </c>
      <c r="D21" s="926"/>
      <c r="E21" s="926"/>
      <c r="F21" s="926"/>
      <c r="G21" s="931"/>
      <c r="H21" s="928"/>
      <c r="I21" s="934"/>
      <c r="J21" s="918"/>
      <c r="K21" s="917"/>
      <c r="L21" s="560" t="str">
        <f>mergeValue(A21) &amp;"."&amp; mergeValue(B21)&amp;"."&amp; mergeValue(C21)</f>
        <v>1.1.1</v>
      </c>
      <c r="M21" s="515" t="s">
        <v>7</v>
      </c>
      <c r="N21" s="547"/>
      <c r="O21" s="1329"/>
      <c r="P21" s="1329"/>
      <c r="Q21" s="1329"/>
      <c r="R21" s="1329"/>
      <c r="S21" s="1329"/>
      <c r="T21" s="1329"/>
      <c r="U21" s="1329"/>
      <c r="V21" s="1329"/>
      <c r="W21" s="1329"/>
      <c r="X21" s="548" t="s">
        <v>601</v>
      </c>
    </row>
    <row r="22" spans="1:29">
      <c r="A22" s="1285"/>
      <c r="B22" s="1285"/>
      <c r="C22" s="1285"/>
      <c r="D22" s="1285">
        <v>1</v>
      </c>
      <c r="E22" s="926"/>
      <c r="F22" s="926"/>
      <c r="G22" s="931"/>
      <c r="H22" s="928"/>
      <c r="I22" s="934"/>
      <c r="J22" s="932"/>
      <c r="K22" s="917"/>
      <c r="L22" s="560" t="str">
        <f>mergeValue(A22) &amp;"."&amp; mergeValue(B22)&amp;"."&amp; mergeValue(C22)&amp;"."&amp; mergeValue(D22)</f>
        <v>1.1.1.1</v>
      </c>
      <c r="M22" s="516" t="s">
        <v>21</v>
      </c>
      <c r="N22" s="547"/>
      <c r="O22" s="1329"/>
      <c r="P22" s="1329"/>
      <c r="Q22" s="1329"/>
      <c r="R22" s="1329"/>
      <c r="S22" s="1329"/>
      <c r="T22" s="1329"/>
      <c r="U22" s="1329"/>
      <c r="V22" s="1329"/>
      <c r="W22" s="1329"/>
      <c r="X22" s="966" t="s">
        <v>624</v>
      </c>
    </row>
    <row r="23" spans="1:29" ht="42.95" customHeight="1">
      <c r="A23" s="1285"/>
      <c r="B23" s="1285"/>
      <c r="C23" s="1285"/>
      <c r="D23" s="1285"/>
      <c r="E23" s="926">
        <v>1</v>
      </c>
      <c r="F23" s="926"/>
      <c r="G23" s="931"/>
      <c r="H23" s="928"/>
      <c r="I23" s="934"/>
      <c r="J23" s="932"/>
      <c r="K23" s="922"/>
      <c r="L23" s="560" t="str">
        <f>mergeValue(A23) &amp;"."&amp; mergeValue(B23)&amp;"."&amp; mergeValue(C23)&amp;"."&amp; mergeValue(D23)&amp;"."&amp; mergeValue(E23)</f>
        <v>1.1.1.1.1</v>
      </c>
      <c r="M23" s="1017"/>
      <c r="N23" s="510"/>
      <c r="O23" s="1019"/>
      <c r="P23" s="1020"/>
      <c r="Q23" s="1176"/>
      <c r="R23" s="1176"/>
      <c r="S23" s="1174"/>
      <c r="T23" s="617" t="s">
        <v>83</v>
      </c>
      <c r="U23" s="1174"/>
      <c r="V23" s="735" t="s">
        <v>84</v>
      </c>
      <c r="W23" s="785"/>
      <c r="X23" s="1303" t="s">
        <v>751</v>
      </c>
      <c r="Y23" s="954" t="str">
        <f>strCheckDateTwo(N23:W23)</f>
        <v/>
      </c>
    </row>
    <row r="24" spans="1:29" hidden="1">
      <c r="A24" s="1285"/>
      <c r="B24" s="1285"/>
      <c r="C24" s="1285"/>
      <c r="D24" s="1285"/>
      <c r="E24" s="926"/>
      <c r="F24" s="926"/>
      <c r="G24" s="931"/>
      <c r="H24" s="928"/>
      <c r="I24" s="934"/>
      <c r="J24" s="932"/>
      <c r="K24" s="922"/>
      <c r="L24" s="598"/>
      <c r="M24" s="529"/>
      <c r="N24" s="613"/>
      <c r="O24" s="613"/>
      <c r="P24" s="613"/>
      <c r="Q24" s="613"/>
      <c r="R24" s="551" t="str">
        <f>S23 &amp; "-" &amp; U23</f>
        <v>-</v>
      </c>
      <c r="S24" s="480"/>
      <c r="T24" s="553"/>
      <c r="U24" s="480"/>
      <c r="V24" s="613"/>
      <c r="W24" s="784"/>
      <c r="X24" s="1304"/>
    </row>
    <row r="25" spans="1:29" ht="15" customHeight="1">
      <c r="A25" s="1285"/>
      <c r="B25" s="1285"/>
      <c r="C25" s="1285"/>
      <c r="D25" s="1285"/>
      <c r="E25" s="926"/>
      <c r="F25" s="926"/>
      <c r="G25" s="931"/>
      <c r="H25" s="928"/>
      <c r="I25" s="934"/>
      <c r="J25" s="932"/>
      <c r="K25" s="922"/>
      <c r="L25" s="506"/>
      <c r="M25" s="519" t="s">
        <v>5</v>
      </c>
      <c r="N25" s="517"/>
      <c r="O25" s="513"/>
      <c r="P25" s="513"/>
      <c r="Q25" s="513"/>
      <c r="R25" s="513"/>
      <c r="S25" s="540"/>
      <c r="T25" s="532"/>
      <c r="U25" s="531"/>
      <c r="V25" s="517"/>
      <c r="W25" s="517"/>
      <c r="X25" s="1305"/>
    </row>
    <row r="26" spans="1:29" s="443" customFormat="1" ht="15" customHeight="1">
      <c r="A26" s="1285"/>
      <c r="B26" s="1285"/>
      <c r="C26" s="1285"/>
      <c r="D26" s="930"/>
      <c r="E26" s="930"/>
      <c r="F26" s="930"/>
      <c r="G26" s="931"/>
      <c r="H26" s="930"/>
      <c r="I26" s="934"/>
      <c r="J26" s="920"/>
      <c r="K26" s="924"/>
      <c r="L26" s="506"/>
      <c r="M26" s="518" t="s">
        <v>16</v>
      </c>
      <c r="N26" s="517"/>
      <c r="O26" s="513"/>
      <c r="P26" s="513"/>
      <c r="Q26" s="513"/>
      <c r="R26" s="513"/>
      <c r="S26" s="540"/>
      <c r="T26" s="532"/>
      <c r="U26" s="531"/>
      <c r="V26" s="517"/>
      <c r="W26" s="532"/>
      <c r="X26" s="950"/>
      <c r="Y26" s="1022"/>
      <c r="Z26" s="469"/>
      <c r="AA26" s="469"/>
      <c r="AB26" s="469"/>
      <c r="AC26" s="469"/>
    </row>
    <row r="27" spans="1:29" s="443" customFormat="1" ht="15" customHeight="1">
      <c r="A27" s="1285"/>
      <c r="B27" s="1285"/>
      <c r="C27" s="930"/>
      <c r="D27" s="930"/>
      <c r="E27" s="930"/>
      <c r="F27" s="930"/>
      <c r="G27" s="931"/>
      <c r="H27" s="930"/>
      <c r="I27" s="925"/>
      <c r="J27" s="920"/>
      <c r="K27" s="924"/>
      <c r="L27" s="506"/>
      <c r="M27" s="517" t="s">
        <v>17</v>
      </c>
      <c r="N27" s="517"/>
      <c r="O27" s="513"/>
      <c r="P27" s="513"/>
      <c r="Q27" s="513"/>
      <c r="R27" s="513"/>
      <c r="S27" s="540"/>
      <c r="T27" s="532"/>
      <c r="U27" s="531"/>
      <c r="V27" s="517"/>
      <c r="W27" s="532"/>
      <c r="X27" s="528"/>
      <c r="Y27" s="1022"/>
      <c r="Z27" s="469"/>
      <c r="AA27" s="469"/>
      <c r="AB27" s="469"/>
      <c r="AC27" s="469"/>
    </row>
    <row r="28" spans="1:29" s="443" customFormat="1" ht="15" customHeight="1">
      <c r="A28" s="1285"/>
      <c r="B28" s="930"/>
      <c r="C28" s="930"/>
      <c r="D28" s="930"/>
      <c r="E28" s="930"/>
      <c r="F28" s="930"/>
      <c r="G28" s="931"/>
      <c r="H28" s="930"/>
      <c r="I28" s="925"/>
      <c r="J28" s="920"/>
      <c r="K28" s="924"/>
      <c r="L28" s="506"/>
      <c r="M28" s="526" t="s">
        <v>18</v>
      </c>
      <c r="N28" s="517"/>
      <c r="O28" s="513"/>
      <c r="P28" s="513"/>
      <c r="Q28" s="513"/>
      <c r="R28" s="513"/>
      <c r="S28" s="540"/>
      <c r="T28" s="532"/>
      <c r="U28" s="531"/>
      <c r="V28" s="517"/>
      <c r="W28" s="532"/>
      <c r="X28" s="528"/>
      <c r="Y28" s="1022"/>
      <c r="Z28" s="469"/>
      <c r="AA28" s="469"/>
      <c r="AB28" s="469"/>
      <c r="AC28" s="469"/>
    </row>
    <row r="29" spans="1:29" s="443" customFormat="1" ht="15" customHeight="1">
      <c r="A29" s="916"/>
      <c r="B29" s="916"/>
      <c r="C29" s="916"/>
      <c r="D29" s="916"/>
      <c r="E29" s="916"/>
      <c r="F29" s="916"/>
      <c r="G29" s="923"/>
      <c r="H29" s="924"/>
      <c r="I29" s="919"/>
      <c r="J29" s="920"/>
      <c r="K29" s="916"/>
      <c r="L29" s="506"/>
      <c r="M29" s="533" t="s">
        <v>308</v>
      </c>
      <c r="N29" s="517"/>
      <c r="O29" s="513"/>
      <c r="P29" s="513"/>
      <c r="Q29" s="513"/>
      <c r="R29" s="513"/>
      <c r="S29" s="540"/>
      <c r="T29" s="532"/>
      <c r="U29" s="531"/>
      <c r="V29" s="517"/>
      <c r="W29" s="532"/>
      <c r="X29" s="528"/>
      <c r="Y29" s="1022"/>
      <c r="Z29" s="469"/>
      <c r="AA29" s="469"/>
      <c r="AB29" s="469"/>
      <c r="AC29" s="469"/>
    </row>
    <row r="30" spans="1:29" ht="3" customHeight="1"/>
    <row r="31" spans="1:29" ht="96" customHeight="1">
      <c r="L31" s="1">
        <v>1</v>
      </c>
      <c r="M31" s="1278" t="s">
        <v>752</v>
      </c>
      <c r="N31" s="1278"/>
      <c r="O31" s="1278"/>
      <c r="P31" s="1278"/>
      <c r="Q31" s="1278"/>
      <c r="R31" s="1278"/>
      <c r="S31" s="1278"/>
      <c r="T31" s="1278"/>
      <c r="U31" s="1278"/>
      <c r="V31" s="1278"/>
      <c r="W31" s="1278"/>
      <c r="X31" s="1278"/>
      <c r="Y31" s="1042"/>
      <c r="Z31" s="484"/>
      <c r="AA31" s="484"/>
      <c r="AB31" s="484"/>
      <c r="AC31" s="484"/>
    </row>
    <row r="32" spans="1:29">
      <c r="M32" s="483"/>
      <c r="N32" s="483"/>
      <c r="O32" s="483"/>
      <c r="P32" s="483"/>
      <c r="Q32" s="483"/>
      <c r="R32" s="483"/>
      <c r="S32" s="483"/>
      <c r="T32" s="483"/>
      <c r="U32" s="483"/>
      <c r="V32" s="483"/>
      <c r="W32" s="483"/>
      <c r="X32" s="483"/>
      <c r="Y32" s="960"/>
      <c r="Z32" s="474"/>
      <c r="AA32" s="474"/>
      <c r="AB32" s="474"/>
      <c r="AC32" s="474"/>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0" hidden="1" customWidth="1"/>
    <col min="2" max="4" width="3.7109375" style="1097" hidden="1" customWidth="1"/>
    <col min="5" max="5" width="3.7109375" style="1079" customWidth="1"/>
    <col min="6" max="6" width="9.7109375" style="1072" customWidth="1"/>
    <col min="7" max="7" width="37.7109375" style="1072" customWidth="1"/>
    <col min="8" max="8" width="66.85546875" style="1072" customWidth="1"/>
    <col min="9" max="9" width="115.7109375" style="1072" customWidth="1"/>
    <col min="10" max="11" width="10.5703125" style="1097"/>
    <col min="12" max="12" width="11.140625" style="1097" customWidth="1"/>
    <col min="13" max="20" width="10.5703125" style="1097"/>
    <col min="21" max="16384" width="10.5703125" style="1072"/>
  </cols>
  <sheetData>
    <row r="1" spans="1:20" ht="3" customHeight="1">
      <c r="A1" s="1100" t="s">
        <v>209</v>
      </c>
    </row>
    <row r="2" spans="1:20" ht="22.5">
      <c r="F2" s="1279" t="s">
        <v>471</v>
      </c>
      <c r="G2" s="1280"/>
      <c r="H2" s="1281"/>
      <c r="I2" s="1134"/>
    </row>
    <row r="3" spans="1:20" ht="3" customHeight="1"/>
    <row r="4" spans="1:20" s="1094" customFormat="1" ht="11.25">
      <c r="A4" s="1099"/>
      <c r="B4" s="1099"/>
      <c r="C4" s="1099"/>
      <c r="D4" s="1099"/>
      <c r="F4" s="1229" t="s">
        <v>445</v>
      </c>
      <c r="G4" s="1229"/>
      <c r="H4" s="1229"/>
      <c r="I4" s="1282" t="s">
        <v>446</v>
      </c>
      <c r="J4" s="1099"/>
      <c r="K4" s="1099"/>
      <c r="L4" s="1099"/>
      <c r="M4" s="1099"/>
      <c r="N4" s="1099"/>
      <c r="O4" s="1099"/>
      <c r="P4" s="1099"/>
      <c r="Q4" s="1099"/>
      <c r="R4" s="1099"/>
      <c r="S4" s="1099"/>
      <c r="T4" s="1099"/>
    </row>
    <row r="5" spans="1:20" s="1094" customFormat="1" ht="11.25" customHeight="1">
      <c r="A5" s="1099"/>
      <c r="B5" s="1099"/>
      <c r="C5" s="1099"/>
      <c r="D5" s="1099"/>
      <c r="F5" s="1111" t="s">
        <v>91</v>
      </c>
      <c r="G5" s="1124" t="s">
        <v>448</v>
      </c>
      <c r="H5" s="1110" t="s">
        <v>439</v>
      </c>
      <c r="I5" s="1282"/>
      <c r="J5" s="1099"/>
      <c r="K5" s="1099"/>
      <c r="L5" s="1099"/>
      <c r="M5" s="1099"/>
      <c r="N5" s="1099"/>
      <c r="O5" s="1099"/>
      <c r="P5" s="1099"/>
      <c r="Q5" s="1099"/>
      <c r="R5" s="1099"/>
      <c r="S5" s="1099"/>
      <c r="T5" s="1099"/>
    </row>
    <row r="6" spans="1:20" s="1094" customFormat="1" ht="12" customHeight="1">
      <c r="A6" s="1099"/>
      <c r="B6" s="1099"/>
      <c r="C6" s="1099"/>
      <c r="D6" s="1099"/>
      <c r="F6" s="1112" t="s">
        <v>92</v>
      </c>
      <c r="G6" s="1114">
        <v>2</v>
      </c>
      <c r="H6" s="1115">
        <v>3</v>
      </c>
      <c r="I6" s="1113">
        <v>4</v>
      </c>
      <c r="J6" s="1099">
        <v>4</v>
      </c>
      <c r="K6" s="1099"/>
      <c r="L6" s="1099"/>
      <c r="M6" s="1099"/>
      <c r="N6" s="1099"/>
      <c r="O6" s="1099"/>
      <c r="P6" s="1099"/>
      <c r="Q6" s="1099"/>
      <c r="R6" s="1099"/>
      <c r="S6" s="1099"/>
      <c r="T6" s="1099"/>
    </row>
    <row r="7" spans="1:20" s="1094" customFormat="1" ht="18.75">
      <c r="A7" s="1099"/>
      <c r="B7" s="1099"/>
      <c r="C7" s="1099"/>
      <c r="D7" s="1099"/>
      <c r="F7" s="1121">
        <v>1</v>
      </c>
      <c r="G7" s="1130" t="s">
        <v>472</v>
      </c>
      <c r="H7" s="1109" t="str">
        <f>IF(dateCh="","",dateCh)</f>
        <v>30.04.2019</v>
      </c>
      <c r="I7" s="1095" t="s">
        <v>473</v>
      </c>
      <c r="J7" s="1120"/>
      <c r="K7" s="1099"/>
      <c r="L7" s="1099"/>
      <c r="M7" s="1099"/>
      <c r="N7" s="1099"/>
      <c r="O7" s="1099"/>
      <c r="P7" s="1099"/>
      <c r="Q7" s="1099"/>
      <c r="R7" s="1099"/>
      <c r="S7" s="1099"/>
      <c r="T7" s="1099"/>
    </row>
    <row r="8" spans="1:20" s="1094" customFormat="1" ht="45">
      <c r="A8" s="1283">
        <v>1</v>
      </c>
      <c r="B8" s="1099"/>
      <c r="C8" s="1099"/>
      <c r="D8" s="1099"/>
      <c r="F8" s="1121" t="str">
        <f>"2." &amp;mergeValue(A8)</f>
        <v>2.1</v>
      </c>
      <c r="G8" s="1130" t="s">
        <v>474</v>
      </c>
      <c r="H8" s="1109" t="str">
        <f>IF('Перечень тарифов'!R21="","наименование отсутствует","" &amp; 'Перечень тарифов'!R21 &amp; "")</f>
        <v>Централизованная система теплоснабжения</v>
      </c>
      <c r="I8" s="1095" t="s">
        <v>569</v>
      </c>
      <c r="J8" s="1120"/>
      <c r="K8" s="1099"/>
      <c r="L8" s="1099"/>
      <c r="M8" s="1099"/>
      <c r="N8" s="1099"/>
      <c r="O8" s="1099"/>
      <c r="P8" s="1099"/>
      <c r="Q8" s="1099"/>
      <c r="R8" s="1099"/>
      <c r="S8" s="1099"/>
      <c r="T8" s="1099"/>
    </row>
    <row r="9" spans="1:20" s="1094" customFormat="1" ht="22.5">
      <c r="A9" s="1283"/>
      <c r="B9" s="1099"/>
      <c r="C9" s="1099"/>
      <c r="D9" s="1099"/>
      <c r="F9" s="1121" t="str">
        <f>"3." &amp;mergeValue(A9)</f>
        <v>3.1</v>
      </c>
      <c r="G9" s="1130" t="s">
        <v>475</v>
      </c>
      <c r="H9" s="110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5" t="s">
        <v>567</v>
      </c>
      <c r="J9" s="1120"/>
      <c r="K9" s="1099"/>
      <c r="L9" s="1099"/>
      <c r="M9" s="1099"/>
      <c r="N9" s="1099"/>
      <c r="O9" s="1099"/>
      <c r="P9" s="1099"/>
      <c r="Q9" s="1099"/>
      <c r="R9" s="1099"/>
      <c r="S9" s="1099"/>
      <c r="T9" s="1099"/>
    </row>
    <row r="10" spans="1:20" s="1094" customFormat="1" ht="22.5">
      <c r="A10" s="1283"/>
      <c r="B10" s="1099"/>
      <c r="C10" s="1099"/>
      <c r="D10" s="1099"/>
      <c r="F10" s="1121" t="str">
        <f>"4."&amp;mergeValue(A10)</f>
        <v>4.1</v>
      </c>
      <c r="G10" s="1130" t="s">
        <v>476</v>
      </c>
      <c r="H10" s="1110" t="s">
        <v>449</v>
      </c>
      <c r="I10" s="1095"/>
      <c r="J10" s="1120"/>
      <c r="K10" s="1099"/>
      <c r="L10" s="1099"/>
      <c r="M10" s="1099"/>
      <c r="N10" s="1099"/>
      <c r="O10" s="1099"/>
      <c r="P10" s="1099"/>
      <c r="Q10" s="1099"/>
      <c r="R10" s="1099"/>
      <c r="S10" s="1099"/>
      <c r="T10" s="1099"/>
    </row>
    <row r="11" spans="1:20" s="1094" customFormat="1" ht="18.75">
      <c r="A11" s="1283"/>
      <c r="B11" s="1283">
        <v>1</v>
      </c>
      <c r="C11" s="1126"/>
      <c r="D11" s="1126"/>
      <c r="F11" s="1121" t="str">
        <f>"4."&amp;mergeValue(A11) &amp;"."&amp;mergeValue(B11)</f>
        <v>4.1.1</v>
      </c>
      <c r="G11" s="1116" t="s">
        <v>571</v>
      </c>
      <c r="H11" s="1109" t="str">
        <f>IF(region_name="","",region_name)</f>
        <v>Ханты-Мансийский автономный округ</v>
      </c>
      <c r="I11" s="1095" t="s">
        <v>479</v>
      </c>
      <c r="J11" s="1120"/>
      <c r="K11" s="1099"/>
      <c r="L11" s="1099"/>
      <c r="M11" s="1099"/>
      <c r="N11" s="1099"/>
      <c r="O11" s="1099"/>
      <c r="P11" s="1099"/>
      <c r="Q11" s="1099"/>
      <c r="R11" s="1099"/>
      <c r="S11" s="1099"/>
      <c r="T11" s="1099"/>
    </row>
    <row r="12" spans="1:20" s="1094" customFormat="1" ht="22.5">
      <c r="A12" s="1283"/>
      <c r="B12" s="1283"/>
      <c r="C12" s="1283">
        <v>1</v>
      </c>
      <c r="D12" s="1126"/>
      <c r="F12" s="1121" t="str">
        <f>"4."&amp;mergeValue(A12) &amp;"."&amp;mergeValue(B12)&amp;"."&amp;mergeValue(C12)</f>
        <v>4.1.1.1</v>
      </c>
      <c r="G12" s="1125" t="s">
        <v>477</v>
      </c>
      <c r="H12" s="1109" t="str">
        <f>IF(Территории!H13="","","" &amp; Территории!H13 &amp; "")</f>
        <v>Сургутский муниципальный район</v>
      </c>
      <c r="I12" s="1095" t="s">
        <v>480</v>
      </c>
      <c r="J12" s="1120"/>
      <c r="K12" s="1099"/>
      <c r="L12" s="1099"/>
      <c r="M12" s="1099"/>
      <c r="N12" s="1099"/>
      <c r="O12" s="1099"/>
      <c r="P12" s="1099"/>
      <c r="Q12" s="1099"/>
      <c r="R12" s="1099"/>
      <c r="S12" s="1099"/>
      <c r="T12" s="1099"/>
    </row>
    <row r="13" spans="1:20" s="1094" customFormat="1" ht="56.25">
      <c r="A13" s="1283"/>
      <c r="B13" s="1283"/>
      <c r="C13" s="1283"/>
      <c r="D13" s="1126">
        <v>1</v>
      </c>
      <c r="F13" s="1121" t="str">
        <f>"4."&amp;mergeValue(A13) &amp;"."&amp;mergeValue(B13)&amp;"."&amp;mergeValue(C13)&amp;"."&amp;mergeValue(D13)</f>
        <v>4.1.1.1.1</v>
      </c>
      <c r="G13" s="1133" t="s">
        <v>478</v>
      </c>
      <c r="H13" s="1109" t="str">
        <f>IF(Территории!R14="","","" &amp; Территории!R14 &amp; "")</f>
        <v>Федоровский (71826165)</v>
      </c>
      <c r="I13" s="1182" t="s">
        <v>570</v>
      </c>
      <c r="J13" s="1120"/>
      <c r="K13" s="1099"/>
      <c r="L13" s="1099"/>
      <c r="M13" s="1099"/>
      <c r="N13" s="1099"/>
      <c r="O13" s="1099"/>
      <c r="P13" s="1099"/>
      <c r="Q13" s="1099"/>
      <c r="R13" s="1099"/>
      <c r="S13" s="1099"/>
      <c r="T13" s="1099"/>
    </row>
    <row r="14" spans="1:20" s="1118" customFormat="1" ht="3" customHeight="1">
      <c r="A14" s="1119"/>
      <c r="B14" s="1119"/>
      <c r="C14" s="1119"/>
      <c r="D14" s="1119"/>
      <c r="F14" s="1117"/>
      <c r="G14" s="1131"/>
      <c r="H14" s="1132"/>
      <c r="I14" s="1102"/>
      <c r="J14" s="1119"/>
      <c r="K14" s="1119"/>
      <c r="L14" s="1119"/>
      <c r="M14" s="1119"/>
      <c r="N14" s="1119"/>
      <c r="O14" s="1119"/>
      <c r="P14" s="1119"/>
      <c r="Q14" s="1119"/>
      <c r="R14" s="1119"/>
      <c r="S14" s="1119"/>
      <c r="T14" s="1119"/>
    </row>
    <row r="15" spans="1:20" s="1118" customFormat="1" ht="15" customHeight="1">
      <c r="A15" s="1119"/>
      <c r="B15" s="1119"/>
      <c r="C15" s="1119"/>
      <c r="D15" s="1119"/>
      <c r="F15" s="1117"/>
      <c r="G15" s="1278" t="s">
        <v>572</v>
      </c>
      <c r="H15" s="1278"/>
      <c r="I15" s="1102"/>
      <c r="J15" s="1119"/>
      <c r="K15" s="1119"/>
      <c r="L15" s="1119"/>
      <c r="M15" s="1119"/>
      <c r="N15" s="1119"/>
      <c r="O15" s="1119"/>
      <c r="P15" s="1119"/>
      <c r="Q15" s="1119"/>
      <c r="R15" s="1119"/>
      <c r="S15" s="1119"/>
      <c r="T15" s="1119"/>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3">
    <tabColor rgb="FFEAEBEE"/>
    <pageSetUpPr fitToPage="1"/>
  </sheetPr>
  <dimension ref="A1:Q15"/>
  <sheetViews>
    <sheetView showGridLines="0" topLeftCell="C4" zoomScaleNormal="100" workbookViewId="0">
      <selection activeCell="G17" sqref="G17"/>
    </sheetView>
  </sheetViews>
  <sheetFormatPr defaultColWidth="10.5703125" defaultRowHeight="14.25"/>
  <cols>
    <col min="1" max="1" width="9.140625" style="1080" hidden="1" customWidth="1"/>
    <col min="2" max="2" width="9.140625" style="1092" hidden="1" customWidth="1"/>
    <col min="3" max="3" width="3.7109375" style="1079" customWidth="1"/>
    <col min="4" max="4" width="6.28515625" style="1072" bestFit="1" customWidth="1"/>
    <col min="5" max="5" width="64.140625" style="1072" customWidth="1"/>
    <col min="6" max="7" width="35.7109375" style="1072" customWidth="1"/>
    <col min="8" max="8" width="115.7109375" style="1072" customWidth="1"/>
    <col min="9" max="9" width="10.5703125" style="1072"/>
    <col min="10" max="11" width="10.5703125" style="1098"/>
    <col min="12" max="16384" width="10.5703125" style="1072"/>
  </cols>
  <sheetData>
    <row r="1" spans="1:17" hidden="1">
      <c r="N1" s="1147"/>
      <c r="O1" s="1147"/>
      <c r="Q1" s="1147"/>
    </row>
    <row r="2" spans="1:17" hidden="1"/>
    <row r="3" spans="1:17" hidden="1"/>
    <row r="4" spans="1:17" ht="3" customHeight="1">
      <c r="C4" s="1078"/>
      <c r="D4" s="1073"/>
      <c r="E4" s="1073"/>
      <c r="F4" s="1073"/>
      <c r="G4" s="1138"/>
      <c r="H4" s="1138"/>
    </row>
    <row r="5" spans="1:17" ht="26.1" customHeight="1">
      <c r="C5" s="1078"/>
      <c r="D5" s="1300" t="s">
        <v>697</v>
      </c>
      <c r="E5" s="1300"/>
      <c r="F5" s="1300"/>
      <c r="G5" s="1300"/>
      <c r="H5" s="1135"/>
    </row>
    <row r="6" spans="1:17" ht="3" customHeight="1">
      <c r="C6" s="1078"/>
      <c r="D6" s="1073"/>
      <c r="E6" s="1139"/>
      <c r="F6" s="1139"/>
      <c r="G6" s="1077"/>
      <c r="H6" s="1140"/>
    </row>
    <row r="7" spans="1:17">
      <c r="C7" s="1078"/>
      <c r="D7" s="1314" t="s">
        <v>445</v>
      </c>
      <c r="E7" s="1314"/>
      <c r="F7" s="1314"/>
      <c r="G7" s="1314"/>
      <c r="H7" s="1353" t="s">
        <v>446</v>
      </c>
    </row>
    <row r="8" spans="1:17">
      <c r="C8" s="1078"/>
      <c r="D8" s="1082" t="s">
        <v>91</v>
      </c>
      <c r="E8" s="1083" t="s">
        <v>448</v>
      </c>
      <c r="F8" s="1083" t="s">
        <v>439</v>
      </c>
      <c r="G8" s="1083" t="s">
        <v>447</v>
      </c>
      <c r="H8" s="1353"/>
    </row>
    <row r="9" spans="1:17" ht="12" customHeight="1">
      <c r="C9" s="1078"/>
      <c r="D9" s="1074" t="s">
        <v>92</v>
      </c>
      <c r="E9" s="1074" t="s">
        <v>48</v>
      </c>
      <c r="F9" s="1074" t="s">
        <v>49</v>
      </c>
      <c r="G9" s="1074" t="s">
        <v>50</v>
      </c>
      <c r="H9" s="1074" t="s">
        <v>67</v>
      </c>
    </row>
    <row r="10" spans="1:17" ht="21" customHeight="1">
      <c r="A10" s="1103"/>
      <c r="C10" s="1078"/>
      <c r="D10" s="1093" t="s">
        <v>92</v>
      </c>
      <c r="E10" s="1148" t="s">
        <v>700</v>
      </c>
      <c r="F10" s="1128" t="s">
        <v>1847</v>
      </c>
      <c r="G10" s="1035" t="s">
        <v>1852</v>
      </c>
      <c r="H10" s="1303" t="s">
        <v>702</v>
      </c>
    </row>
    <row r="11" spans="1:17" ht="21" customHeight="1">
      <c r="A11" s="1103"/>
      <c r="C11" s="1078"/>
      <c r="D11" s="1093" t="s">
        <v>48</v>
      </c>
      <c r="E11" s="1148" t="s">
        <v>701</v>
      </c>
      <c r="F11" s="1128" t="s">
        <v>1851</v>
      </c>
      <c r="G11" s="1035" t="s">
        <v>1846</v>
      </c>
      <c r="H11" s="1304"/>
    </row>
    <row r="12" spans="1:17" ht="21" customHeight="1">
      <c r="A12" s="1081"/>
      <c r="C12" s="1076"/>
      <c r="D12" s="1093" t="s">
        <v>49</v>
      </c>
      <c r="E12" s="1148" t="s">
        <v>683</v>
      </c>
      <c r="F12" s="1128" t="s">
        <v>1848</v>
      </c>
      <c r="G12" s="1035" t="s">
        <v>1852</v>
      </c>
      <c r="H12" s="1304"/>
      <c r="I12" s="1098"/>
      <c r="K12" s="1072"/>
    </row>
    <row r="13" spans="1:17" ht="21" customHeight="1">
      <c r="A13" s="1081"/>
      <c r="C13" s="1076"/>
      <c r="D13" s="1093" t="s">
        <v>50</v>
      </c>
      <c r="E13" s="1148" t="s">
        <v>684</v>
      </c>
      <c r="F13" s="1128" t="s">
        <v>1849</v>
      </c>
      <c r="G13" s="1035" t="s">
        <v>1850</v>
      </c>
      <c r="H13" s="1304"/>
      <c r="I13" s="1098"/>
      <c r="K13" s="1072"/>
    </row>
    <row r="14" spans="1:17" ht="15" customHeight="1">
      <c r="A14" s="1103"/>
      <c r="C14" s="1078"/>
      <c r="D14" s="1084"/>
      <c r="E14" s="1150" t="s">
        <v>327</v>
      </c>
      <c r="F14" s="1145"/>
      <c r="G14" s="1143"/>
      <c r="H14" s="1305"/>
    </row>
    <row r="15" spans="1:17">
      <c r="D15" s="1152"/>
      <c r="E15" s="1152"/>
      <c r="F15" s="1152"/>
      <c r="G15" s="1152"/>
      <c r="H15" s="1152"/>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1" location="'Форма 4.9'!$G$11" tooltip="Кликните по гиперссылке, чтобы перейти по ссылке на обосновывающие документы или отредактировать её" display="https://zakupki.gov.ru/223/clause/private/order-clause/search.html"/>
    <hyperlink ref="G13" location="'Форма 4.9'!$G$13" tooltip="Кликните по гиперссылке, чтобы перейти по ссылке на обосновывающие документы или отредактировать её" display="http://zakupki.gov.ru/epz/contract/quicksearch/search.html"/>
    <hyperlink ref="G12" location="'Форма 4.9'!$G$12" tooltip="Кликните по гиперссылке, чтобы перейти по ссылке на обосновывающие документы или отредактировать её" display="zakupki.gov.ru"/>
    <hyperlink ref="G10" location="'Форма 4.9'!$G$10" tooltip="Кликните по гиперссылке, чтобы перейти по ссылке на обосновывающие документы или отредактировать её" display="zakupki.gov.ru"/>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0" hidden="1" customWidth="1"/>
    <col min="2" max="4" width="3.7109375" style="1097" hidden="1" customWidth="1"/>
    <col min="5" max="5" width="3.7109375" style="1079" customWidth="1"/>
    <col min="6" max="6" width="9.7109375" style="1072" customWidth="1"/>
    <col min="7" max="7" width="37.7109375" style="1072" customWidth="1"/>
    <col min="8" max="8" width="66.85546875" style="1072" customWidth="1"/>
    <col min="9" max="9" width="115.7109375" style="1072" customWidth="1"/>
    <col min="10" max="11" width="10.5703125" style="1097"/>
    <col min="12" max="12" width="11.140625" style="1097" customWidth="1"/>
    <col min="13" max="20" width="10.5703125" style="1097"/>
    <col min="21" max="16384" width="10.5703125" style="1072"/>
  </cols>
  <sheetData>
    <row r="1" spans="1:20" ht="3" customHeight="1">
      <c r="A1" s="1100" t="s">
        <v>209</v>
      </c>
    </row>
    <row r="2" spans="1:20" ht="22.5">
      <c r="F2" s="1279" t="s">
        <v>471</v>
      </c>
      <c r="G2" s="1280"/>
      <c r="H2" s="1281"/>
      <c r="I2" s="1134"/>
    </row>
    <row r="3" spans="1:20" ht="3" customHeight="1"/>
    <row r="4" spans="1:20" s="1094" customFormat="1" ht="11.25">
      <c r="A4" s="1099"/>
      <c r="B4" s="1099"/>
      <c r="C4" s="1099"/>
      <c r="D4" s="1099"/>
      <c r="F4" s="1229" t="s">
        <v>445</v>
      </c>
      <c r="G4" s="1229"/>
      <c r="H4" s="1229"/>
      <c r="I4" s="1282" t="s">
        <v>446</v>
      </c>
      <c r="J4" s="1099"/>
      <c r="K4" s="1099"/>
      <c r="L4" s="1099"/>
      <c r="M4" s="1099"/>
      <c r="N4" s="1099"/>
      <c r="O4" s="1099"/>
      <c r="P4" s="1099"/>
      <c r="Q4" s="1099"/>
      <c r="R4" s="1099"/>
      <c r="S4" s="1099"/>
      <c r="T4" s="1099"/>
    </row>
    <row r="5" spans="1:20" s="1094" customFormat="1" ht="11.25" customHeight="1">
      <c r="A5" s="1099"/>
      <c r="B5" s="1099"/>
      <c r="C5" s="1099"/>
      <c r="D5" s="1099"/>
      <c r="F5" s="1180" t="s">
        <v>91</v>
      </c>
      <c r="G5" s="1124" t="s">
        <v>448</v>
      </c>
      <c r="H5" s="1193" t="s">
        <v>439</v>
      </c>
      <c r="I5" s="1282"/>
      <c r="J5" s="1099"/>
      <c r="K5" s="1099"/>
      <c r="L5" s="1099"/>
      <c r="M5" s="1099"/>
      <c r="N5" s="1099"/>
      <c r="O5" s="1099"/>
      <c r="P5" s="1099"/>
      <c r="Q5" s="1099"/>
      <c r="R5" s="1099"/>
      <c r="S5" s="1099"/>
      <c r="T5" s="1099"/>
    </row>
    <row r="6" spans="1:20" s="1094" customFormat="1" ht="12" customHeight="1">
      <c r="A6" s="1099"/>
      <c r="B6" s="1099"/>
      <c r="C6" s="1099"/>
      <c r="D6" s="1099"/>
      <c r="F6" s="1112" t="s">
        <v>92</v>
      </c>
      <c r="G6" s="1114">
        <v>2</v>
      </c>
      <c r="H6" s="1115">
        <v>3</v>
      </c>
      <c r="I6" s="1113">
        <v>4</v>
      </c>
      <c r="J6" s="1099">
        <v>4</v>
      </c>
      <c r="K6" s="1099"/>
      <c r="L6" s="1099"/>
      <c r="M6" s="1099"/>
      <c r="N6" s="1099"/>
      <c r="O6" s="1099"/>
      <c r="P6" s="1099"/>
      <c r="Q6" s="1099"/>
      <c r="R6" s="1099"/>
      <c r="S6" s="1099"/>
      <c r="T6" s="1099"/>
    </row>
    <row r="7" spans="1:20" s="1094" customFormat="1" ht="18.75">
      <c r="A7" s="1099"/>
      <c r="B7" s="1099"/>
      <c r="C7" s="1099"/>
      <c r="D7" s="1099"/>
      <c r="F7" s="1121">
        <v>1</v>
      </c>
      <c r="G7" s="1130" t="s">
        <v>472</v>
      </c>
      <c r="H7" s="1186" t="str">
        <f>IF(dateCh="","",dateCh)</f>
        <v>30.04.2019</v>
      </c>
      <c r="I7" s="1095" t="s">
        <v>473</v>
      </c>
      <c r="J7" s="1120"/>
      <c r="K7" s="1099"/>
      <c r="L7" s="1099"/>
      <c r="M7" s="1099"/>
      <c r="N7" s="1099"/>
      <c r="O7" s="1099"/>
      <c r="P7" s="1099"/>
      <c r="Q7" s="1099"/>
      <c r="R7" s="1099"/>
      <c r="S7" s="1099"/>
      <c r="T7" s="1099"/>
    </row>
    <row r="8" spans="1:20" s="1094" customFormat="1" ht="45">
      <c r="A8" s="1283">
        <v>1</v>
      </c>
      <c r="B8" s="1099"/>
      <c r="C8" s="1099"/>
      <c r="D8" s="1099"/>
      <c r="F8" s="1121" t="str">
        <f>"2." &amp;mergeValue(A8)</f>
        <v>2.1</v>
      </c>
      <c r="G8" s="1130" t="s">
        <v>474</v>
      </c>
      <c r="H8" s="1186" t="str">
        <f>IF('Перечень тарифов'!R21="","наименование отсутствует","" &amp; 'Перечень тарифов'!R21 &amp; "")</f>
        <v>Централизованная система теплоснабжения</v>
      </c>
      <c r="I8" s="1095" t="s">
        <v>569</v>
      </c>
      <c r="J8" s="1120"/>
      <c r="K8" s="1099"/>
      <c r="L8" s="1099"/>
      <c r="M8" s="1099"/>
      <c r="N8" s="1099"/>
      <c r="O8" s="1099"/>
      <c r="P8" s="1099"/>
      <c r="Q8" s="1099"/>
      <c r="R8" s="1099"/>
      <c r="S8" s="1099"/>
      <c r="T8" s="1099"/>
    </row>
    <row r="9" spans="1:20" s="1094" customFormat="1" ht="22.5">
      <c r="A9" s="1283"/>
      <c r="B9" s="1099"/>
      <c r="C9" s="1099"/>
      <c r="D9" s="1099"/>
      <c r="F9" s="1121" t="str">
        <f>"3." &amp;mergeValue(A9)</f>
        <v>3.1</v>
      </c>
      <c r="G9" s="1130" t="s">
        <v>475</v>
      </c>
      <c r="H9" s="118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5" t="s">
        <v>567</v>
      </c>
      <c r="J9" s="1120"/>
      <c r="K9" s="1099"/>
      <c r="L9" s="1099"/>
      <c r="M9" s="1099"/>
      <c r="N9" s="1099"/>
      <c r="O9" s="1099"/>
      <c r="P9" s="1099"/>
      <c r="Q9" s="1099"/>
      <c r="R9" s="1099"/>
      <c r="S9" s="1099"/>
      <c r="T9" s="1099"/>
    </row>
    <row r="10" spans="1:20" s="1094" customFormat="1" ht="22.5">
      <c r="A10" s="1283"/>
      <c r="B10" s="1099"/>
      <c r="C10" s="1099"/>
      <c r="D10" s="1099"/>
      <c r="F10" s="1121" t="str">
        <f>"4."&amp;mergeValue(A10)</f>
        <v>4.1</v>
      </c>
      <c r="G10" s="1130" t="s">
        <v>476</v>
      </c>
      <c r="H10" s="1193" t="s">
        <v>449</v>
      </c>
      <c r="I10" s="1095"/>
      <c r="J10" s="1120"/>
      <c r="K10" s="1099"/>
      <c r="L10" s="1099"/>
      <c r="M10" s="1099"/>
      <c r="N10" s="1099"/>
      <c r="O10" s="1099"/>
      <c r="P10" s="1099"/>
      <c r="Q10" s="1099"/>
      <c r="R10" s="1099"/>
      <c r="S10" s="1099"/>
      <c r="T10" s="1099"/>
    </row>
    <row r="11" spans="1:20" s="1094" customFormat="1" ht="18.75">
      <c r="A11" s="1283"/>
      <c r="B11" s="1283">
        <v>1</v>
      </c>
      <c r="C11" s="1181"/>
      <c r="D11" s="1181"/>
      <c r="F11" s="1121" t="str">
        <f>"4."&amp;mergeValue(A11) &amp;"."&amp;mergeValue(B11)</f>
        <v>4.1.1</v>
      </c>
      <c r="G11" s="1116" t="s">
        <v>571</v>
      </c>
      <c r="H11" s="1186" t="str">
        <f>IF(region_name="","",region_name)</f>
        <v>Ханты-Мансийский автономный округ</v>
      </c>
      <c r="I11" s="1095" t="s">
        <v>479</v>
      </c>
      <c r="J11" s="1120"/>
      <c r="K11" s="1099"/>
      <c r="L11" s="1099"/>
      <c r="M11" s="1099"/>
      <c r="N11" s="1099"/>
      <c r="O11" s="1099"/>
      <c r="P11" s="1099"/>
      <c r="Q11" s="1099"/>
      <c r="R11" s="1099"/>
      <c r="S11" s="1099"/>
      <c r="T11" s="1099"/>
    </row>
    <row r="12" spans="1:20" s="1094" customFormat="1" ht="22.5">
      <c r="A12" s="1283"/>
      <c r="B12" s="1283"/>
      <c r="C12" s="1283">
        <v>1</v>
      </c>
      <c r="D12" s="1181"/>
      <c r="F12" s="1121" t="str">
        <f>"4."&amp;mergeValue(A12) &amp;"."&amp;mergeValue(B12)&amp;"."&amp;mergeValue(C12)</f>
        <v>4.1.1.1</v>
      </c>
      <c r="G12" s="1125" t="s">
        <v>477</v>
      </c>
      <c r="H12" s="1186" t="str">
        <f>IF(Территории!H13="","","" &amp; Территории!H13 &amp; "")</f>
        <v>Сургутский муниципальный район</v>
      </c>
      <c r="I12" s="1095" t="s">
        <v>480</v>
      </c>
      <c r="J12" s="1120"/>
      <c r="K12" s="1099"/>
      <c r="L12" s="1099"/>
      <c r="M12" s="1099"/>
      <c r="N12" s="1099"/>
      <c r="O12" s="1099"/>
      <c r="P12" s="1099"/>
      <c r="Q12" s="1099"/>
      <c r="R12" s="1099"/>
      <c r="S12" s="1099"/>
      <c r="T12" s="1099"/>
    </row>
    <row r="13" spans="1:20" s="1094" customFormat="1" ht="56.25">
      <c r="A13" s="1283"/>
      <c r="B13" s="1283"/>
      <c r="C13" s="1283"/>
      <c r="D13" s="1181">
        <v>1</v>
      </c>
      <c r="F13" s="1121" t="str">
        <f>"4."&amp;mergeValue(A13) &amp;"."&amp;mergeValue(B13)&amp;"."&amp;mergeValue(C13)&amp;"."&amp;mergeValue(D13)</f>
        <v>4.1.1.1.1</v>
      </c>
      <c r="G13" s="1133" t="s">
        <v>478</v>
      </c>
      <c r="H13" s="1186" t="str">
        <f>IF(Территории!R14="","","" &amp; Территории!R14 &amp; "")</f>
        <v>Федоровский (71826165)</v>
      </c>
      <c r="I13" s="1182" t="s">
        <v>570</v>
      </c>
      <c r="J13" s="1120"/>
      <c r="K13" s="1099"/>
      <c r="L13" s="1099"/>
      <c r="M13" s="1099"/>
      <c r="N13" s="1099"/>
      <c r="O13" s="1099"/>
      <c r="P13" s="1099"/>
      <c r="Q13" s="1099"/>
      <c r="R13" s="1099"/>
      <c r="S13" s="1099"/>
      <c r="T13" s="1099"/>
    </row>
    <row r="14" spans="1:20" s="1118" customFormat="1" ht="3" customHeight="1">
      <c r="A14" s="1119"/>
      <c r="B14" s="1119"/>
      <c r="C14" s="1119"/>
      <c r="D14" s="1119"/>
      <c r="F14" s="1117"/>
      <c r="G14" s="1131"/>
      <c r="H14" s="1132"/>
      <c r="I14" s="1102"/>
      <c r="J14" s="1119"/>
      <c r="K14" s="1119"/>
      <c r="L14" s="1119"/>
      <c r="M14" s="1119"/>
      <c r="N14" s="1119"/>
      <c r="O14" s="1119"/>
      <c r="P14" s="1119"/>
      <c r="Q14" s="1119"/>
      <c r="R14" s="1119"/>
      <c r="S14" s="1119"/>
      <c r="T14" s="1119"/>
    </row>
    <row r="15" spans="1:20" s="1118" customFormat="1" ht="15" customHeight="1">
      <c r="A15" s="1119"/>
      <c r="B15" s="1119"/>
      <c r="C15" s="1119"/>
      <c r="D15" s="1119"/>
      <c r="F15" s="1117"/>
      <c r="G15" s="1278" t="s">
        <v>572</v>
      </c>
      <c r="H15" s="1278"/>
      <c r="I15" s="1102"/>
      <c r="J15" s="1119"/>
      <c r="K15" s="1119"/>
      <c r="L15" s="1119"/>
      <c r="M15" s="1119"/>
      <c r="N15" s="1119"/>
      <c r="O15" s="1119"/>
      <c r="P15" s="1119"/>
      <c r="Q15" s="1119"/>
      <c r="R15" s="1119"/>
      <c r="S15" s="1119"/>
      <c r="T15" s="1119"/>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4_1">
    <tabColor rgb="FFEAEBEE"/>
  </sheetPr>
  <dimension ref="A1:AF40"/>
  <sheetViews>
    <sheetView showGridLines="0" topLeftCell="G22" zoomScaleNormal="100" workbookViewId="0">
      <selection activeCell="E40" sqref="E40:L40"/>
    </sheetView>
  </sheetViews>
  <sheetFormatPr defaultColWidth="10.5703125" defaultRowHeight="14.25"/>
  <cols>
    <col min="1" max="1" width="9.140625" style="1080" hidden="1" customWidth="1"/>
    <col min="2" max="2" width="9.140625" style="1092" hidden="1" customWidth="1"/>
    <col min="3" max="3" width="3.7109375" style="1079" customWidth="1"/>
    <col min="4" max="4" width="6.28515625" style="1072" bestFit="1" customWidth="1"/>
    <col min="5" max="5" width="46.7109375" style="1072" customWidth="1"/>
    <col min="6" max="6" width="35.7109375" style="1072" customWidth="1"/>
    <col min="7" max="7" width="3.7109375" style="1072" customWidth="1"/>
    <col min="8" max="9" width="11.7109375" style="1072" customWidth="1"/>
    <col min="10" max="11" width="35.7109375" style="1072" customWidth="1"/>
    <col min="12" max="12" width="84.85546875" style="1072" customWidth="1"/>
    <col min="13" max="13" width="10.5703125" style="1072"/>
    <col min="14" max="15" width="10.5703125" style="1098"/>
    <col min="16" max="16384" width="10.5703125" style="1072"/>
  </cols>
  <sheetData>
    <row r="1" spans="1:32" hidden="1">
      <c r="S1" s="1146"/>
      <c r="AF1" s="1147"/>
    </row>
    <row r="2" spans="1:32" hidden="1"/>
    <row r="3" spans="1:32" hidden="1"/>
    <row r="4" spans="1:32" ht="3" customHeight="1">
      <c r="C4" s="1078"/>
      <c r="D4" s="1073"/>
      <c r="E4" s="1073"/>
      <c r="F4" s="1073"/>
      <c r="G4" s="1073"/>
      <c r="H4" s="1073"/>
      <c r="I4" s="1073"/>
      <c r="J4" s="1073"/>
      <c r="K4" s="1138"/>
      <c r="L4" s="1138"/>
    </row>
    <row r="5" spans="1:32" ht="26.1" customHeight="1">
      <c r="C5" s="1078"/>
      <c r="D5" s="1300" t="s">
        <v>709</v>
      </c>
      <c r="E5" s="1300"/>
      <c r="F5" s="1300"/>
      <c r="G5" s="1300"/>
      <c r="H5" s="1300"/>
      <c r="I5" s="1300"/>
      <c r="J5" s="1300"/>
      <c r="K5" s="1300"/>
      <c r="L5" s="1122"/>
    </row>
    <row r="6" spans="1:32" ht="3" customHeight="1">
      <c r="C6" s="1078"/>
      <c r="D6" s="1073"/>
      <c r="E6" s="1139"/>
      <c r="F6" s="1139"/>
      <c r="G6" s="1139"/>
      <c r="H6" s="1139"/>
      <c r="I6" s="1139"/>
      <c r="J6" s="1139"/>
      <c r="K6" s="1077"/>
      <c r="L6" s="1140"/>
    </row>
    <row r="7" spans="1:32" ht="18.75">
      <c r="C7" s="1078"/>
      <c r="D7" s="1073"/>
      <c r="E7" s="1156" t="str">
        <f>"Дата подачи заявления об "&amp;IF(datePr_ch="","утверждении","изменении") &amp; " тарифов"</f>
        <v>Дата подачи заявления об изменении тарифов</v>
      </c>
      <c r="F7" s="1307" t="str">
        <f>IF(datePr_ch="",IF(datePr="","",datePr),datePr_ch)</f>
        <v>30.04.2019</v>
      </c>
      <c r="G7" s="1307"/>
      <c r="H7" s="1307"/>
      <c r="I7" s="1307"/>
      <c r="J7" s="1307"/>
      <c r="K7" s="1307"/>
      <c r="L7" s="1168"/>
      <c r="M7" s="1096"/>
    </row>
    <row r="8" spans="1:32" ht="18.75">
      <c r="C8" s="1078"/>
      <c r="D8" s="1073"/>
      <c r="E8" s="1156" t="str">
        <f>"Номер подачи заявления об "&amp;IF(numberPr_ch="","утверждении","изменении") &amp; " тарифов"</f>
        <v>Номер подачи заявления об изменении тарифов</v>
      </c>
      <c r="F8" s="1307" t="str">
        <f>IF(numberPr_ch="",IF(numberPr="","",numberPr),numberPr_ch)</f>
        <v>05-1215</v>
      </c>
      <c r="G8" s="1307"/>
      <c r="H8" s="1307"/>
      <c r="I8" s="1307"/>
      <c r="J8" s="1307"/>
      <c r="K8" s="1307"/>
      <c r="L8" s="1168"/>
      <c r="M8" s="1096"/>
    </row>
    <row r="9" spans="1:32">
      <c r="C9" s="1078"/>
      <c r="D9" s="1073"/>
      <c r="E9" s="1139"/>
      <c r="F9" s="1139"/>
      <c r="G9" s="1139"/>
      <c r="H9" s="1139"/>
      <c r="I9" s="1139"/>
      <c r="J9" s="1139"/>
      <c r="K9" s="1077"/>
      <c r="L9" s="1140"/>
    </row>
    <row r="10" spans="1:32" ht="21" customHeight="1">
      <c r="C10" s="1078"/>
      <c r="D10" s="1314" t="s">
        <v>445</v>
      </c>
      <c r="E10" s="1314"/>
      <c r="F10" s="1314"/>
      <c r="G10" s="1314"/>
      <c r="H10" s="1314"/>
      <c r="I10" s="1314"/>
      <c r="J10" s="1314"/>
      <c r="K10" s="1314"/>
      <c r="L10" s="1353" t="s">
        <v>446</v>
      </c>
    </row>
    <row r="11" spans="1:32" ht="21" customHeight="1">
      <c r="C11" s="1078"/>
      <c r="D11" s="1297" t="s">
        <v>91</v>
      </c>
      <c r="E11" s="1354" t="s">
        <v>296</v>
      </c>
      <c r="F11" s="1354" t="s">
        <v>19</v>
      </c>
      <c r="G11" s="1356" t="s">
        <v>685</v>
      </c>
      <c r="H11" s="1357"/>
      <c r="I11" s="1358"/>
      <c r="J11" s="1354" t="s">
        <v>439</v>
      </c>
      <c r="K11" s="1354" t="s">
        <v>447</v>
      </c>
      <c r="L11" s="1353"/>
    </row>
    <row r="12" spans="1:32" ht="21" customHeight="1">
      <c r="C12" s="1078"/>
      <c r="D12" s="1299"/>
      <c r="E12" s="1355"/>
      <c r="F12" s="1355"/>
      <c r="G12" s="1360" t="s">
        <v>686</v>
      </c>
      <c r="H12" s="1361"/>
      <c r="I12" s="1083" t="s">
        <v>687</v>
      </c>
      <c r="J12" s="1355"/>
      <c r="K12" s="1355"/>
      <c r="L12" s="1353"/>
    </row>
    <row r="13" spans="1:32" ht="12" customHeight="1">
      <c r="C13" s="1078"/>
      <c r="D13" s="1074" t="s">
        <v>92</v>
      </c>
      <c r="E13" s="1074" t="s">
        <v>48</v>
      </c>
      <c r="F13" s="1074" t="s">
        <v>49</v>
      </c>
      <c r="G13" s="1362" t="s">
        <v>50</v>
      </c>
      <c r="H13" s="1362"/>
      <c r="I13" s="1074" t="s">
        <v>67</v>
      </c>
      <c r="J13" s="1074" t="s">
        <v>68</v>
      </c>
      <c r="K13" s="1074" t="s">
        <v>182</v>
      </c>
      <c r="L13" s="1074" t="s">
        <v>183</v>
      </c>
    </row>
    <row r="14" spans="1:32" ht="14.25" customHeight="1">
      <c r="A14" s="1103"/>
      <c r="C14" s="1078"/>
      <c r="D14" s="1151">
        <v>1</v>
      </c>
      <c r="E14" s="1359" t="s">
        <v>688</v>
      </c>
      <c r="F14" s="1363"/>
      <c r="G14" s="1363"/>
      <c r="H14" s="1363"/>
      <c r="I14" s="1363"/>
      <c r="J14" s="1363"/>
      <c r="K14" s="1363"/>
      <c r="L14" s="1088"/>
      <c r="M14" s="1153"/>
    </row>
    <row r="15" spans="1:32" ht="56.25">
      <c r="A15" s="1103"/>
      <c r="C15" s="1078"/>
      <c r="D15" s="1151" t="s">
        <v>294</v>
      </c>
      <c r="E15" s="1106" t="s">
        <v>449</v>
      </c>
      <c r="F15" s="1106" t="s">
        <v>449</v>
      </c>
      <c r="G15" s="1364" t="s">
        <v>449</v>
      </c>
      <c r="H15" s="1365"/>
      <c r="I15" s="1106" t="s">
        <v>449</v>
      </c>
      <c r="J15" s="1128" t="s">
        <v>1843</v>
      </c>
      <c r="K15" s="1166"/>
      <c r="L15" s="1095" t="s">
        <v>689</v>
      </c>
      <c r="M15" s="1153"/>
    </row>
    <row r="16" spans="1:32" ht="18.75">
      <c r="A16" s="1103"/>
      <c r="B16" s="1092">
        <v>3</v>
      </c>
      <c r="C16" s="1078"/>
      <c r="D16" s="1154">
        <v>2</v>
      </c>
      <c r="E16" s="1366" t="s">
        <v>690</v>
      </c>
      <c r="F16" s="1367"/>
      <c r="G16" s="1367"/>
      <c r="H16" s="1368"/>
      <c r="I16" s="1368"/>
      <c r="J16" s="1368" t="s">
        <v>449</v>
      </c>
      <c r="K16" s="1368"/>
      <c r="L16" s="1149"/>
      <c r="M16" s="1153"/>
    </row>
    <row r="17" spans="1:15" ht="90" customHeight="1">
      <c r="A17" s="1103"/>
      <c r="C17" s="1369"/>
      <c r="D17" s="1370" t="s">
        <v>691</v>
      </c>
      <c r="E17"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72" t="str">
        <f>IF('Перечень тарифов'!J21="","наименование отсутствует","" &amp; 'Перечень тарифов'!J21 &amp; "")</f>
        <v>Тариф на тепловую энергию (мощность)</v>
      </c>
      <c r="G17" s="1106"/>
      <c r="H17" s="1165" t="s">
        <v>991</v>
      </c>
      <c r="I17" s="1163" t="s">
        <v>992</v>
      </c>
      <c r="J17" s="1128" t="s">
        <v>247</v>
      </c>
      <c r="K17" s="1106" t="s">
        <v>449</v>
      </c>
      <c r="L17" s="1303" t="s">
        <v>713</v>
      </c>
      <c r="M17" s="1153"/>
    </row>
    <row r="18" spans="1:15" ht="18.75">
      <c r="A18" s="1103"/>
      <c r="C18" s="1369"/>
      <c r="D18" s="1370"/>
      <c r="E18" s="1371"/>
      <c r="F18" s="1372"/>
      <c r="G18" s="1155"/>
      <c r="H18" s="1150" t="s">
        <v>274</v>
      </c>
      <c r="I18" s="1145"/>
      <c r="J18" s="1145"/>
      <c r="K18" s="1143"/>
      <c r="L18" s="1305"/>
      <c r="M18" s="1153"/>
    </row>
    <row r="19" spans="1:15" ht="18.75">
      <c r="A19" s="1103"/>
      <c r="B19" s="1092">
        <v>3</v>
      </c>
      <c r="C19" s="1078"/>
      <c r="D19" s="1093" t="s">
        <v>49</v>
      </c>
      <c r="E19" s="1359" t="s">
        <v>692</v>
      </c>
      <c r="F19" s="1359"/>
      <c r="G19" s="1359"/>
      <c r="H19" s="1359"/>
      <c r="I19" s="1359"/>
      <c r="J19" s="1359"/>
      <c r="K19" s="1359"/>
      <c r="L19" s="1127"/>
      <c r="M19" s="1153"/>
    </row>
    <row r="20" spans="1:15" ht="33.75">
      <c r="A20" s="1103"/>
      <c r="C20" s="1078"/>
      <c r="D20" s="1151" t="s">
        <v>440</v>
      </c>
      <c r="E20" s="1106" t="s">
        <v>449</v>
      </c>
      <c r="F20" s="1106" t="s">
        <v>449</v>
      </c>
      <c r="G20" s="1364" t="s">
        <v>449</v>
      </c>
      <c r="H20" s="1365"/>
      <c r="I20" s="1106" t="s">
        <v>449</v>
      </c>
      <c r="J20" s="1106" t="s">
        <v>449</v>
      </c>
      <c r="K20" s="1035" t="s">
        <v>1844</v>
      </c>
      <c r="L20" s="1095" t="s">
        <v>693</v>
      </c>
      <c r="M20" s="1153"/>
    </row>
    <row r="21" spans="1:15" ht="18.75">
      <c r="A21" s="1103"/>
      <c r="B21" s="1092">
        <v>3</v>
      </c>
      <c r="C21" s="1078"/>
      <c r="D21" s="1093" t="s">
        <v>50</v>
      </c>
      <c r="E21" s="1359" t="s">
        <v>694</v>
      </c>
      <c r="F21" s="1359"/>
      <c r="G21" s="1359"/>
      <c r="H21" s="1359"/>
      <c r="I21" s="1359"/>
      <c r="J21" s="1359"/>
      <c r="K21" s="1359"/>
      <c r="L21" s="1127"/>
      <c r="M21" s="1153"/>
    </row>
    <row r="22" spans="1:15" ht="20.100000000000001" customHeight="1">
      <c r="A22" s="1103"/>
      <c r="C22" s="1369"/>
      <c r="D22" s="1370" t="s">
        <v>441</v>
      </c>
      <c r="E22"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72" t="str">
        <f>IF('Перечень тарифов'!J21="","наименование отсутствует","" &amp; 'Перечень тарифов'!J21 &amp; "")</f>
        <v>Тариф на тепловую энергию (мощность)</v>
      </c>
      <c r="G22" s="1106"/>
      <c r="H22" s="1163" t="s">
        <v>991</v>
      </c>
      <c r="I22" s="1163" t="s">
        <v>1831</v>
      </c>
      <c r="J22" s="1169">
        <v>304279.34999999998</v>
      </c>
      <c r="K22" s="1106" t="s">
        <v>449</v>
      </c>
      <c r="L22" s="1303" t="s">
        <v>714</v>
      </c>
      <c r="M22" s="1153"/>
    </row>
    <row r="23" spans="1:15" s="1069" customFormat="1" ht="20.100000000000001" customHeight="1">
      <c r="A23" s="1103"/>
      <c r="B23" s="1092"/>
      <c r="C23" s="1369"/>
      <c r="D23" s="1370"/>
      <c r="E23" s="1371"/>
      <c r="F23" s="1372"/>
      <c r="G23" s="1189" t="s">
        <v>1824</v>
      </c>
      <c r="H23" s="1163" t="s">
        <v>1832</v>
      </c>
      <c r="I23" s="1163" t="s">
        <v>1835</v>
      </c>
      <c r="J23" s="1169">
        <v>311270.02</v>
      </c>
      <c r="K23" s="1106" t="s">
        <v>449</v>
      </c>
      <c r="L23" s="1304"/>
      <c r="M23" s="1153"/>
      <c r="N23" s="1098"/>
      <c r="O23" s="1098"/>
    </row>
    <row r="24" spans="1:15" s="1069" customFormat="1" ht="20.100000000000001" customHeight="1">
      <c r="A24" s="1103"/>
      <c r="B24" s="1092"/>
      <c r="C24" s="1369"/>
      <c r="D24" s="1370"/>
      <c r="E24" s="1371"/>
      <c r="F24" s="1372"/>
      <c r="G24" s="1189" t="s">
        <v>1824</v>
      </c>
      <c r="H24" s="1163" t="s">
        <v>1836</v>
      </c>
      <c r="I24" s="1163" t="s">
        <v>1839</v>
      </c>
      <c r="J24" s="1169">
        <v>324292.40000000002</v>
      </c>
      <c r="K24" s="1106" t="s">
        <v>449</v>
      </c>
      <c r="L24" s="1304"/>
      <c r="M24" s="1153"/>
      <c r="N24" s="1098"/>
      <c r="O24" s="1098"/>
    </row>
    <row r="25" spans="1:15" s="1069" customFormat="1" ht="18.95" customHeight="1">
      <c r="A25" s="1103"/>
      <c r="B25" s="1092"/>
      <c r="C25" s="1369"/>
      <c r="D25" s="1370"/>
      <c r="E25" s="1371"/>
      <c r="F25" s="1372"/>
      <c r="G25" s="1189" t="s">
        <v>1824</v>
      </c>
      <c r="H25" s="1163" t="s">
        <v>1840</v>
      </c>
      <c r="I25" s="1163" t="s">
        <v>992</v>
      </c>
      <c r="J25" s="1169">
        <v>335039.07</v>
      </c>
      <c r="K25" s="1106" t="s">
        <v>449</v>
      </c>
      <c r="L25" s="1304"/>
      <c r="M25" s="1153"/>
      <c r="N25" s="1098"/>
      <c r="O25" s="1098"/>
    </row>
    <row r="26" spans="1:15" ht="15" customHeight="1">
      <c r="A26" s="1103"/>
      <c r="C26" s="1369"/>
      <c r="D26" s="1370"/>
      <c r="E26" s="1371"/>
      <c r="F26" s="1372"/>
      <c r="G26" s="1155"/>
      <c r="H26" s="1150" t="s">
        <v>274</v>
      </c>
      <c r="I26" s="1142"/>
      <c r="J26" s="1142"/>
      <c r="K26" s="1143"/>
      <c r="L26" s="1305"/>
      <c r="M26" s="1153"/>
    </row>
    <row r="27" spans="1:15" ht="18.75">
      <c r="A27" s="1103"/>
      <c r="C27" s="1078"/>
      <c r="D27" s="1093" t="s">
        <v>67</v>
      </c>
      <c r="E27" s="1359" t="s">
        <v>695</v>
      </c>
      <c r="F27" s="1359"/>
      <c r="G27" s="1359"/>
      <c r="H27" s="1359"/>
      <c r="I27" s="1359"/>
      <c r="J27" s="1359"/>
      <c r="K27" s="1359"/>
      <c r="L27" s="1127"/>
      <c r="M27" s="1153"/>
    </row>
    <row r="28" spans="1:15" ht="23.1" customHeight="1">
      <c r="A28" s="1103"/>
      <c r="C28" s="1369"/>
      <c r="D28" s="1373" t="s">
        <v>442</v>
      </c>
      <c r="E28"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72" t="str">
        <f>IF('Перечень тарифов'!J21="","наименование отсутствует","" &amp; 'Перечень тарифов'!J21 &amp; "")</f>
        <v>Тариф на тепловую энергию (мощность)</v>
      </c>
      <c r="G28" s="1106"/>
      <c r="H28" s="1165" t="s">
        <v>991</v>
      </c>
      <c r="I28" s="1163" t="s">
        <v>1831</v>
      </c>
      <c r="J28" s="1169">
        <v>154.57</v>
      </c>
      <c r="K28" s="1106" t="s">
        <v>449</v>
      </c>
      <c r="L28" s="1303" t="s">
        <v>715</v>
      </c>
      <c r="M28" s="1153"/>
    </row>
    <row r="29" spans="1:15" s="1069" customFormat="1" ht="23.1" customHeight="1">
      <c r="A29" s="1103"/>
      <c r="B29" s="1092"/>
      <c r="C29" s="1369"/>
      <c r="D29" s="1374"/>
      <c r="E29" s="1371"/>
      <c r="F29" s="1372"/>
      <c r="G29" s="1189" t="s">
        <v>1824</v>
      </c>
      <c r="H29" s="1165" t="s">
        <v>1832</v>
      </c>
      <c r="I29" s="1163" t="s">
        <v>1835</v>
      </c>
      <c r="J29" s="1169">
        <v>154.57</v>
      </c>
      <c r="K29" s="1106" t="s">
        <v>449</v>
      </c>
      <c r="L29" s="1304"/>
      <c r="M29" s="1153"/>
      <c r="N29" s="1098"/>
      <c r="O29" s="1098"/>
    </row>
    <row r="30" spans="1:15" s="1069" customFormat="1" ht="23.1" customHeight="1">
      <c r="A30" s="1103"/>
      <c r="B30" s="1092"/>
      <c r="C30" s="1369"/>
      <c r="D30" s="1374"/>
      <c r="E30" s="1371"/>
      <c r="F30" s="1372"/>
      <c r="G30" s="1189" t="s">
        <v>1824</v>
      </c>
      <c r="H30" s="1165" t="s">
        <v>1836</v>
      </c>
      <c r="I30" s="1163" t="s">
        <v>1839</v>
      </c>
      <c r="J30" s="1169">
        <v>154.57</v>
      </c>
      <c r="K30" s="1106" t="s">
        <v>449</v>
      </c>
      <c r="L30" s="1304"/>
      <c r="M30" s="1153"/>
      <c r="N30" s="1098"/>
      <c r="O30" s="1098"/>
    </row>
    <row r="31" spans="1:15" s="1069" customFormat="1" ht="18.95" customHeight="1">
      <c r="A31" s="1103"/>
      <c r="B31" s="1092"/>
      <c r="C31" s="1369"/>
      <c r="D31" s="1374"/>
      <c r="E31" s="1371"/>
      <c r="F31" s="1372"/>
      <c r="G31" s="1189" t="s">
        <v>1824</v>
      </c>
      <c r="H31" s="1165" t="s">
        <v>1840</v>
      </c>
      <c r="I31" s="1163" t="s">
        <v>992</v>
      </c>
      <c r="J31" s="1169">
        <v>154.57</v>
      </c>
      <c r="K31" s="1106" t="s">
        <v>449</v>
      </c>
      <c r="L31" s="1304"/>
      <c r="M31" s="1153"/>
      <c r="N31" s="1098"/>
      <c r="O31" s="1098"/>
    </row>
    <row r="32" spans="1:15" ht="15" customHeight="1">
      <c r="A32" s="1103"/>
      <c r="C32" s="1369"/>
      <c r="D32" s="1375"/>
      <c r="E32" s="1371"/>
      <c r="F32" s="1372"/>
      <c r="G32" s="1155"/>
      <c r="H32" s="1150" t="s">
        <v>274</v>
      </c>
      <c r="I32" s="1142"/>
      <c r="J32" s="1142"/>
      <c r="K32" s="1143"/>
      <c r="L32" s="1305"/>
      <c r="M32" s="1153"/>
    </row>
    <row r="33" spans="1:15" ht="26.1" customHeight="1">
      <c r="A33" s="1103"/>
      <c r="C33" s="1078"/>
      <c r="D33" s="1093" t="s">
        <v>68</v>
      </c>
      <c r="E33" s="1359" t="s">
        <v>717</v>
      </c>
      <c r="F33" s="1359"/>
      <c r="G33" s="1359"/>
      <c r="H33" s="1359"/>
      <c r="I33" s="1359"/>
      <c r="J33" s="1359"/>
      <c r="K33" s="1359"/>
      <c r="L33" s="1127"/>
      <c r="M33" s="1153"/>
    </row>
    <row r="34" spans="1:15" ht="101.25" customHeight="1">
      <c r="A34" s="1103"/>
      <c r="C34" s="1369"/>
      <c r="D34" s="1373" t="s">
        <v>443</v>
      </c>
      <c r="E34"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4" s="1372" t="str">
        <f>IF('Перечень тарифов'!J21="","наименование отсутствует","" &amp; 'Перечень тарифов'!J21 &amp; "")</f>
        <v>Тариф на тепловую энергию (мощность)</v>
      </c>
      <c r="G34" s="1106"/>
      <c r="H34" s="1165" t="s">
        <v>991</v>
      </c>
      <c r="I34" s="1163" t="s">
        <v>992</v>
      </c>
      <c r="J34" s="1169">
        <v>0</v>
      </c>
      <c r="K34" s="1106" t="s">
        <v>449</v>
      </c>
      <c r="L34" s="1303" t="s">
        <v>718</v>
      </c>
      <c r="M34" s="1153"/>
      <c r="O34" s="1098" t="s">
        <v>554</v>
      </c>
    </row>
    <row r="35" spans="1:15" ht="18.75">
      <c r="A35" s="1103"/>
      <c r="C35" s="1369"/>
      <c r="D35" s="1375"/>
      <c r="E35" s="1371"/>
      <c r="F35" s="1372"/>
      <c r="G35" s="1155"/>
      <c r="H35" s="1150" t="s">
        <v>274</v>
      </c>
      <c r="I35" s="1142"/>
      <c r="J35" s="1142"/>
      <c r="K35" s="1143"/>
      <c r="L35" s="1305"/>
      <c r="M35" s="1153"/>
    </row>
    <row r="36" spans="1:15" ht="25.5" customHeight="1">
      <c r="A36" s="1103"/>
      <c r="B36" s="1092">
        <v>3</v>
      </c>
      <c r="C36" s="1078"/>
      <c r="D36" s="1093" t="s">
        <v>182</v>
      </c>
      <c r="E36" s="1359" t="s">
        <v>716</v>
      </c>
      <c r="F36" s="1359"/>
      <c r="G36" s="1359"/>
      <c r="H36" s="1359"/>
      <c r="I36" s="1359"/>
      <c r="J36" s="1359"/>
      <c r="K36" s="1359"/>
      <c r="L36" s="1127"/>
      <c r="M36" s="1153"/>
    </row>
    <row r="37" spans="1:15" ht="112.5" customHeight="1">
      <c r="A37" s="1103"/>
      <c r="C37" s="1369"/>
      <c r="D37" s="1373" t="s">
        <v>696</v>
      </c>
      <c r="E37"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7" s="1372" t="str">
        <f>IF('Перечень тарифов'!J21="","наименование отсутствует","" &amp; 'Перечень тарифов'!J21 &amp; "")</f>
        <v>Тариф на тепловую энергию (мощность)</v>
      </c>
      <c r="G37" s="1106"/>
      <c r="H37" s="1165" t="s">
        <v>991</v>
      </c>
      <c r="I37" s="1163" t="s">
        <v>992</v>
      </c>
      <c r="J37" s="1169">
        <v>0</v>
      </c>
      <c r="K37" s="1106" t="s">
        <v>449</v>
      </c>
      <c r="L37" s="1303" t="s">
        <v>719</v>
      </c>
      <c r="M37" s="1153"/>
    </row>
    <row r="38" spans="1:15" ht="18.75">
      <c r="A38" s="1103"/>
      <c r="C38" s="1369"/>
      <c r="D38" s="1375"/>
      <c r="E38" s="1371"/>
      <c r="F38" s="1372"/>
      <c r="G38" s="1155"/>
      <c r="H38" s="1150" t="s">
        <v>274</v>
      </c>
      <c r="I38" s="1142"/>
      <c r="J38" s="1142"/>
      <c r="K38" s="1143"/>
      <c r="L38" s="1305"/>
      <c r="M38" s="1153"/>
    </row>
    <row r="39" spans="1:15" s="1090" customFormat="1" ht="3" customHeight="1">
      <c r="A39" s="1103"/>
      <c r="D39" s="1157"/>
      <c r="E39" s="1157"/>
      <c r="F39" s="1157"/>
      <c r="G39" s="1157"/>
      <c r="H39" s="1157"/>
      <c r="I39" s="1157"/>
      <c r="J39" s="1157"/>
      <c r="K39" s="1157"/>
      <c r="L39" s="1157"/>
      <c r="N39" s="1141"/>
      <c r="O39" s="1141"/>
    </row>
    <row r="40" spans="1:15" ht="24.75" customHeight="1">
      <c r="D40" s="1144">
        <v>1</v>
      </c>
      <c r="E40" s="1278" t="s">
        <v>712</v>
      </c>
      <c r="F40" s="1278"/>
      <c r="G40" s="1278"/>
      <c r="H40" s="1278"/>
      <c r="I40" s="1278"/>
      <c r="J40" s="1278"/>
      <c r="K40" s="1278"/>
      <c r="L40" s="1278"/>
    </row>
  </sheetData>
  <sheetProtection password="FA9C" sheet="1" objects="1" scenarios="1" formatColumns="0" formatRows="0"/>
  <mergeCells count="48">
    <mergeCell ref="E40:L40"/>
    <mergeCell ref="E36:K36"/>
    <mergeCell ref="C37:C38"/>
    <mergeCell ref="D37:D38"/>
    <mergeCell ref="E37:E38"/>
    <mergeCell ref="F37:F38"/>
    <mergeCell ref="L37:L38"/>
    <mergeCell ref="L34:L35"/>
    <mergeCell ref="L22:L26"/>
    <mergeCell ref="E27:K27"/>
    <mergeCell ref="C28:C32"/>
    <mergeCell ref="D28:D32"/>
    <mergeCell ref="E28:E32"/>
    <mergeCell ref="F28:F32"/>
    <mergeCell ref="L28:L32"/>
    <mergeCell ref="E33:K33"/>
    <mergeCell ref="C34:C35"/>
    <mergeCell ref="D34:D35"/>
    <mergeCell ref="E34:E35"/>
    <mergeCell ref="F34:F35"/>
    <mergeCell ref="G20:H20"/>
    <mergeCell ref="E21:K21"/>
    <mergeCell ref="C22:C26"/>
    <mergeCell ref="D22:D26"/>
    <mergeCell ref="E22:E26"/>
    <mergeCell ref="F22:F26"/>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sqref="L37 L34 L22 L16:L17 L2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7:I37 H34:I34 H22:I25 H17:I17 H28:I31"/>
    <dataValidation type="decimal" allowBlank="1" showErrorMessage="1" errorTitle="Ошибка" error="Допускается ввод только действительных чисел!" sqref="J37 J34 J22:J25 J28:J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20 K1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c0023555-3586-4c70-8616-3086acda3ec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6" t="s">
        <v>461</v>
      </c>
      <c r="E5" s="1376"/>
      <c r="F5" s="1376"/>
      <c r="G5" s="1376"/>
      <c r="H5" s="1376"/>
      <c r="I5" s="1376"/>
      <c r="J5" s="1376"/>
      <c r="K5" s="406"/>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8" t="s">
        <v>445</v>
      </c>
      <c r="E8" s="1378"/>
      <c r="F8" s="1378"/>
      <c r="G8" s="1378"/>
      <c r="H8" s="1378"/>
      <c r="I8" s="1378"/>
      <c r="J8" s="1378"/>
      <c r="K8" s="1378" t="s">
        <v>446</v>
      </c>
    </row>
    <row r="9" spans="1:14">
      <c r="D9" s="1378" t="s">
        <v>91</v>
      </c>
      <c r="E9" s="1378" t="s">
        <v>463</v>
      </c>
      <c r="F9" s="1378"/>
      <c r="G9" s="1378" t="s">
        <v>464</v>
      </c>
      <c r="H9" s="1378"/>
      <c r="I9" s="1378"/>
      <c r="J9" s="1378"/>
      <c r="K9" s="1378"/>
    </row>
    <row r="10" spans="1:14" ht="22.5">
      <c r="D10" s="1378"/>
      <c r="E10" s="131" t="s">
        <v>465</v>
      </c>
      <c r="F10" s="131" t="s">
        <v>398</v>
      </c>
      <c r="G10" s="131" t="s">
        <v>398</v>
      </c>
      <c r="H10" s="131" t="s">
        <v>465</v>
      </c>
      <c r="I10" s="131" t="s">
        <v>466</v>
      </c>
      <c r="J10" s="131" t="s">
        <v>447</v>
      </c>
      <c r="K10" s="137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6"/>
      <c r="F12" s="1107"/>
      <c r="G12" s="1107"/>
      <c r="H12" s="1107"/>
      <c r="I12" s="1174"/>
      <c r="J12" s="1035"/>
      <c r="K12" s="1303" t="s">
        <v>467</v>
      </c>
      <c r="M12" s="420" t="str">
        <f>IF(ISERROR(INDEX(kind_of_nameforms,MATCH(E12,kind_of_forms,0),1)),"",INDEX(kind_of_nameforms,MATCH(E12,kind_of_forms,0),1))</f>
        <v/>
      </c>
      <c r="N12" s="421"/>
    </row>
    <row r="13" spans="1:14" ht="15" customHeight="1">
      <c r="A13" s="125"/>
      <c r="B13" s="125"/>
      <c r="C13" s="125"/>
      <c r="D13" s="108"/>
      <c r="E13" s="134" t="s">
        <v>5</v>
      </c>
      <c r="F13" s="133"/>
      <c r="G13" s="133"/>
      <c r="H13" s="133"/>
      <c r="I13" s="133"/>
      <c r="J13" s="295"/>
      <c r="K13" s="1305"/>
    </row>
    <row r="14" spans="1:14" ht="3" customHeight="1">
      <c r="A14" s="125"/>
      <c r="B14" s="125"/>
      <c r="C14" s="125"/>
    </row>
    <row r="15" spans="1:14" ht="27.75" customHeight="1">
      <c r="E15" s="1377" t="s">
        <v>573</v>
      </c>
      <c r="F15" s="1377"/>
      <c r="G15" s="1377"/>
      <c r="H15" s="1377"/>
      <c r="I15" s="1377"/>
      <c r="J15" s="13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313</v>
      </c>
      <c r="E7" s="1240"/>
      <c r="F7" s="407"/>
    </row>
    <row r="8" spans="3:9" ht="3" customHeight="1">
      <c r="C8" s="47"/>
      <c r="D8" s="14"/>
      <c r="E8" s="14"/>
    </row>
    <row r="9" spans="3:9" ht="15.95" customHeight="1">
      <c r="C9" s="47"/>
      <c r="D9" s="97" t="s">
        <v>91</v>
      </c>
      <c r="E9" s="397" t="s">
        <v>312</v>
      </c>
    </row>
    <row r="10" spans="3:9" ht="12" customHeight="1">
      <c r="C10" s="47"/>
      <c r="D10" s="39" t="s">
        <v>92</v>
      </c>
      <c r="E10" s="39" t="s">
        <v>48</v>
      </c>
    </row>
    <row r="11" spans="3:9" ht="11.25" hidden="1" customHeight="1">
      <c r="C11" s="47"/>
      <c r="D11" s="186">
        <v>0</v>
      </c>
      <c r="E11" s="398"/>
    </row>
    <row r="12" spans="3:9" ht="15" customHeight="1">
      <c r="C12" s="160"/>
      <c r="D12" s="117">
        <v>1</v>
      </c>
      <c r="E12" s="1089" t="s">
        <v>1845</v>
      </c>
    </row>
    <row r="13" spans="3:9" ht="12" customHeight="1">
      <c r="C13" s="47"/>
      <c r="D13" s="399"/>
      <c r="E13" s="400" t="s">
        <v>176</v>
      </c>
    </row>
    <row r="14" spans="3:9" ht="3" customHeight="1"/>
    <row r="15" spans="3:9" ht="22.5" customHeight="1">
      <c r="C15" s="161"/>
      <c r="D15" s="1379" t="s">
        <v>314</v>
      </c>
      <c r="E15" s="137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1"/>
    </row>
    <row r="2" spans="3:12" hidden="1"/>
    <row r="3" spans="3:12" hidden="1"/>
    <row r="4" spans="3:12" hidden="1"/>
    <row r="5" spans="3:12" hidden="1"/>
    <row r="6" spans="3:12" ht="3" customHeight="1">
      <c r="C6" s="47"/>
      <c r="D6" s="14"/>
      <c r="E6" s="14"/>
    </row>
    <row r="7" spans="3:12" ht="22.5">
      <c r="C7" s="47"/>
      <c r="D7" s="1376" t="s">
        <v>54</v>
      </c>
      <c r="E7" s="1376"/>
      <c r="F7" s="407"/>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election activeCell="C13" sqref="C13"/>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0" t="s">
        <v>55</v>
      </c>
      <c r="C2" s="1380"/>
      <c r="D2" s="1380"/>
      <c r="E2" s="408"/>
    </row>
    <row r="3" spans="2:5" ht="3" customHeight="1"/>
    <row r="4" spans="2:5" ht="21.75" customHeight="1" thickBot="1">
      <c r="B4" s="1200" t="s">
        <v>1</v>
      </c>
      <c r="C4" s="1200" t="s">
        <v>90</v>
      </c>
      <c r="D4" s="1200"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G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413"/>
      <c r="F9" s="1415"/>
      <c r="G9" s="1403" t="s">
        <v>84</v>
      </c>
      <c r="H9" s="1252"/>
      <c r="I9" s="1252">
        <v>1</v>
      </c>
      <c r="J9" s="1409"/>
      <c r="K9" s="1293" t="s">
        <v>84</v>
      </c>
      <c r="L9" s="1244"/>
      <c r="M9" s="1244" t="s">
        <v>92</v>
      </c>
      <c r="N9" s="1412"/>
      <c r="O9" s="1293" t="s">
        <v>84</v>
      </c>
      <c r="P9" s="1244"/>
      <c r="Q9" s="1244" t="s">
        <v>92</v>
      </c>
      <c r="R9" s="1407"/>
      <c r="S9" s="1293" t="s">
        <v>84</v>
      </c>
      <c r="T9" s="1032"/>
      <c r="U9" s="1032" t="s">
        <v>92</v>
      </c>
      <c r="V9" s="1194"/>
      <c r="W9" s="287"/>
    </row>
    <row r="10" spans="1:23" s="700" customFormat="1" ht="17.100000000000001" customHeight="1">
      <c r="A10" s="197"/>
      <c r="C10" s="152"/>
      <c r="D10" s="1252"/>
      <c r="E10" s="1413"/>
      <c r="F10" s="1415"/>
      <c r="G10" s="1403"/>
      <c r="H10" s="1252"/>
      <c r="I10" s="1252"/>
      <c r="J10" s="1409"/>
      <c r="K10" s="1293"/>
      <c r="L10" s="1244"/>
      <c r="M10" s="1244"/>
      <c r="N10" s="1412"/>
      <c r="O10" s="1293"/>
      <c r="P10" s="1244"/>
      <c r="Q10" s="1244"/>
      <c r="R10" s="1407"/>
      <c r="S10" s="1293"/>
      <c r="T10" s="1034"/>
      <c r="U10" s="705"/>
      <c r="V10" s="706" t="s">
        <v>631</v>
      </c>
      <c r="W10" s="707"/>
    </row>
    <row r="11" spans="1:23" s="96" customFormat="1" ht="17.100000000000001" customHeight="1">
      <c r="A11" s="197"/>
      <c r="C11" s="152"/>
      <c r="D11" s="1249"/>
      <c r="E11" s="1414"/>
      <c r="F11" s="1416"/>
      <c r="G11" s="1249"/>
      <c r="H11" s="1249"/>
      <c r="I11" s="1249"/>
      <c r="J11" s="1410"/>
      <c r="K11" s="1249"/>
      <c r="L11" s="1249"/>
      <c r="M11" s="1249"/>
      <c r="N11" s="1407"/>
      <c r="O11" s="1249"/>
      <c r="P11" s="1033"/>
      <c r="Q11" s="705"/>
      <c r="R11" s="706" t="s">
        <v>630</v>
      </c>
      <c r="S11" s="702"/>
      <c r="T11" s="702"/>
      <c r="U11" s="702"/>
      <c r="V11" s="702"/>
      <c r="W11" s="707"/>
    </row>
    <row r="12" spans="1:23" s="96" customFormat="1" ht="17.100000000000001" customHeight="1">
      <c r="A12" s="197"/>
      <c r="C12" s="152"/>
      <c r="D12" s="1249"/>
      <c r="E12" s="1414"/>
      <c r="F12" s="1416"/>
      <c r="G12" s="1249"/>
      <c r="H12" s="1249"/>
      <c r="I12" s="1249"/>
      <c r="J12" s="1410"/>
      <c r="K12" s="1249"/>
      <c r="L12" s="705"/>
      <c r="M12" s="706"/>
      <c r="N12" s="706" t="s">
        <v>410</v>
      </c>
      <c r="O12" s="706"/>
      <c r="P12" s="706"/>
      <c r="Q12" s="706"/>
      <c r="R12" s="706"/>
      <c r="S12" s="702"/>
      <c r="T12" s="702"/>
      <c r="U12" s="702"/>
      <c r="V12" s="702"/>
      <c r="W12" s="707"/>
    </row>
    <row r="13" spans="1:23" s="96" customFormat="1" ht="17.25" customHeight="1">
      <c r="A13" s="197"/>
      <c r="C13" s="152"/>
      <c r="D13" s="1249"/>
      <c r="E13" s="1414"/>
      <c r="F13" s="1416"/>
      <c r="G13" s="1249"/>
      <c r="H13" s="705"/>
      <c r="I13" s="706"/>
      <c r="J13" s="706"/>
      <c r="K13" s="706"/>
      <c r="L13" s="706"/>
      <c r="M13" s="706"/>
      <c r="N13" s="706"/>
      <c r="O13" s="706"/>
      <c r="P13" s="706"/>
      <c r="Q13" s="706"/>
      <c r="R13" s="706"/>
      <c r="S13" s="702"/>
      <c r="T13" s="702"/>
      <c r="U13" s="702"/>
      <c r="V13" s="702"/>
      <c r="W13" s="707"/>
    </row>
    <row r="14" spans="1:23" ht="17.100000000000001" customHeight="1">
      <c r="A14" s="198"/>
    </row>
    <row r="15" spans="1:23" ht="16.5" customHeight="1">
      <c r="A15" s="197"/>
      <c r="B15" s="96"/>
      <c r="C15" s="152"/>
      <c r="D15" s="1408"/>
      <c r="E15" s="1417"/>
      <c r="F15" s="1402"/>
      <c r="G15" s="1404"/>
      <c r="H15" s="1252"/>
      <c r="I15" s="1252">
        <v>1</v>
      </c>
      <c r="J15" s="1409"/>
      <c r="K15" s="1293" t="s">
        <v>84</v>
      </c>
      <c r="L15" s="1244"/>
      <c r="M15" s="1244" t="s">
        <v>92</v>
      </c>
      <c r="N15" s="1412"/>
      <c r="O15" s="1293" t="s">
        <v>84</v>
      </c>
      <c r="P15" s="1244"/>
      <c r="Q15" s="1244" t="s">
        <v>92</v>
      </c>
      <c r="R15" s="1407"/>
      <c r="S15" s="1293" t="s">
        <v>84</v>
      </c>
      <c r="T15" s="1032"/>
      <c r="U15" s="1032" t="s">
        <v>92</v>
      </c>
      <c r="V15" s="1194"/>
      <c r="W15" s="287"/>
    </row>
    <row r="16" spans="1:23" s="703" customFormat="1" ht="16.5" customHeight="1">
      <c r="A16" s="709"/>
      <c r="B16" s="704"/>
      <c r="C16" s="708"/>
      <c r="D16" s="1408"/>
      <c r="E16" s="1417"/>
      <c r="F16" s="1402"/>
      <c r="G16" s="1404"/>
      <c r="H16" s="1252"/>
      <c r="I16" s="1252"/>
      <c r="J16" s="1409"/>
      <c r="K16" s="1293"/>
      <c r="L16" s="1244"/>
      <c r="M16" s="1244"/>
      <c r="N16" s="1412"/>
      <c r="O16" s="1293"/>
      <c r="P16" s="1244"/>
      <c r="Q16" s="1244"/>
      <c r="R16" s="1407"/>
      <c r="S16" s="1293"/>
      <c r="T16" s="1034"/>
      <c r="U16" s="705"/>
      <c r="V16" s="706" t="s">
        <v>631</v>
      </c>
      <c r="W16" s="707"/>
    </row>
    <row r="17" spans="1:36" ht="17.100000000000001" customHeight="1">
      <c r="A17" s="197"/>
      <c r="B17" s="96"/>
      <c r="C17" s="152"/>
      <c r="D17" s="1408"/>
      <c r="E17" s="1417"/>
      <c r="F17" s="1402"/>
      <c r="G17" s="1404"/>
      <c r="H17" s="1252"/>
      <c r="I17" s="1252"/>
      <c r="J17" s="1410"/>
      <c r="K17" s="1293"/>
      <c r="L17" s="1244"/>
      <c r="M17" s="1244"/>
      <c r="N17" s="1407"/>
      <c r="O17" s="1293"/>
      <c r="P17" s="1033"/>
      <c r="Q17" s="705"/>
      <c r="R17" s="706" t="s">
        <v>630</v>
      </c>
      <c r="S17" s="702"/>
      <c r="T17" s="702"/>
      <c r="U17" s="702"/>
      <c r="V17" s="702"/>
      <c r="W17" s="707"/>
    </row>
    <row r="18" spans="1:36" ht="17.100000000000001" customHeight="1">
      <c r="A18" s="197"/>
      <c r="B18" s="96"/>
      <c r="C18" s="152"/>
      <c r="D18" s="1408"/>
      <c r="E18" s="1417"/>
      <c r="F18" s="1402"/>
      <c r="G18" s="1404"/>
      <c r="H18" s="1252"/>
      <c r="I18" s="1252"/>
      <c r="J18" s="1410"/>
      <c r="K18" s="1293"/>
      <c r="L18" s="705"/>
      <c r="M18" s="706"/>
      <c r="N18" s="706" t="s">
        <v>410</v>
      </c>
      <c r="O18" s="706"/>
      <c r="P18" s="706"/>
      <c r="Q18" s="706"/>
      <c r="R18" s="706"/>
      <c r="S18" s="702"/>
      <c r="T18" s="702"/>
      <c r="U18" s="702"/>
      <c r="V18" s="702"/>
      <c r="W18" s="707"/>
    </row>
    <row r="19" spans="1:36" ht="17.100000000000001" customHeight="1">
      <c r="A19" s="197"/>
      <c r="B19" s="96"/>
      <c r="C19" s="152"/>
      <c r="D19" s="1408"/>
      <c r="E19" s="1417"/>
      <c r="F19" s="1402"/>
      <c r="G19" s="1404"/>
      <c r="H19" s="705"/>
      <c r="I19" s="706"/>
      <c r="J19" s="706"/>
      <c r="K19" s="706"/>
      <c r="L19" s="706"/>
      <c r="M19" s="706"/>
      <c r="N19" s="706"/>
      <c r="O19" s="706"/>
      <c r="P19" s="706"/>
      <c r="Q19" s="706"/>
      <c r="R19" s="706"/>
      <c r="S19" s="702"/>
      <c r="T19" s="702"/>
      <c r="U19" s="702"/>
      <c r="V19" s="702"/>
      <c r="W19" s="707"/>
    </row>
    <row r="20" spans="1:36" ht="17.100000000000001" customHeight="1">
      <c r="A20" s="198"/>
    </row>
    <row r="21" spans="1:36" s="34" customFormat="1" ht="17.100000000000001" customHeight="1">
      <c r="A21" s="34" t="s">
        <v>12</v>
      </c>
      <c r="C21" s="34" t="s">
        <v>92</v>
      </c>
    </row>
    <row r="27" spans="1:36" ht="17.100000000000001" customHeight="1">
      <c r="O27" s="1411" t="s">
        <v>297</v>
      </c>
      <c r="P27" s="1411"/>
      <c r="Q27" s="1411"/>
      <c r="R27" s="1337" t="s">
        <v>269</v>
      </c>
      <c r="S27" s="1337"/>
      <c r="T27" s="1337"/>
      <c r="U27" s="1314" t="s">
        <v>339</v>
      </c>
      <c r="W27" s="1405"/>
    </row>
    <row r="28" spans="1:36" ht="17.100000000000001" customHeight="1">
      <c r="O28" s="1338" t="s">
        <v>579</v>
      </c>
      <c r="P28" s="1338" t="s">
        <v>270</v>
      </c>
      <c r="Q28" s="1338"/>
      <c r="R28" s="1337"/>
      <c r="S28" s="1337"/>
      <c r="T28" s="1337"/>
      <c r="U28" s="1314"/>
      <c r="W28" s="1405"/>
    </row>
    <row r="29" spans="1:36" ht="37.5" customHeight="1">
      <c r="O29" s="1338"/>
      <c r="P29" s="98" t="s">
        <v>580</v>
      </c>
      <c r="Q29" s="98" t="s">
        <v>6</v>
      </c>
      <c r="R29" s="99" t="s">
        <v>273</v>
      </c>
      <c r="S29" s="1334" t="s">
        <v>272</v>
      </c>
      <c r="T29" s="1334"/>
      <c r="U29" s="1314"/>
      <c r="W29" s="1405"/>
    </row>
    <row r="30" spans="1:36" ht="17.100000000000001" customHeight="1">
      <c r="G30" s="150"/>
      <c r="H30" s="150"/>
      <c r="I30" s="150"/>
      <c r="J30" s="150"/>
      <c r="K30" s="150"/>
      <c r="L30" s="116"/>
      <c r="M30" s="402" t="s">
        <v>182</v>
      </c>
      <c r="N30" s="403"/>
      <c r="O30" s="1406"/>
      <c r="P30" s="1406"/>
      <c r="Q30" s="1406"/>
      <c r="R30" s="1406"/>
      <c r="S30" s="1406"/>
      <c r="T30" s="1406"/>
      <c r="U30" s="1406"/>
      <c r="V30" s="116"/>
      <c r="W30" s="116"/>
      <c r="X30" s="196"/>
      <c r="Y30" s="196"/>
      <c r="Z30" s="196"/>
      <c r="AA30" s="196"/>
      <c r="AB30" s="196"/>
      <c r="AC30" s="196"/>
      <c r="AD30" s="196"/>
      <c r="AE30" s="196"/>
      <c r="AF30" s="196"/>
      <c r="AG30" s="196"/>
      <c r="AH30" s="196"/>
      <c r="AI30" s="196"/>
      <c r="AJ30" s="196"/>
    </row>
    <row r="31" spans="1:36" s="491" customFormat="1" ht="22.5">
      <c r="A31" s="1285">
        <v>1</v>
      </c>
      <c r="B31" s="793"/>
      <c r="C31" s="793"/>
      <c r="D31" s="793"/>
      <c r="E31" s="794"/>
      <c r="F31" s="795"/>
      <c r="G31" s="795"/>
      <c r="H31" s="795"/>
      <c r="I31" s="796"/>
      <c r="J31" s="791"/>
      <c r="K31" s="798"/>
      <c r="L31" s="560">
        <f>mergeValue(A31)</f>
        <v>1</v>
      </c>
      <c r="M31" s="608" t="s">
        <v>19</v>
      </c>
      <c r="N31" s="613"/>
      <c r="O31" s="1381"/>
      <c r="P31" s="1382"/>
      <c r="Q31" s="1382"/>
      <c r="R31" s="1382"/>
      <c r="S31" s="1382"/>
      <c r="T31" s="1382"/>
      <c r="U31" s="1382"/>
      <c r="V31" s="1383"/>
      <c r="W31" s="1127" t="s">
        <v>721</v>
      </c>
      <c r="X31" s="552"/>
      <c r="Y31" s="556"/>
      <c r="Z31" s="556" t="str">
        <f t="shared" ref="Z31:Z44" si="0">IF(M31="","",M31 )</f>
        <v>Наименование тарифа</v>
      </c>
      <c r="AA31" s="556"/>
      <c r="AB31" s="556"/>
      <c r="AC31" s="556"/>
      <c r="AD31" s="552"/>
      <c r="AE31" s="552"/>
      <c r="AF31" s="552"/>
      <c r="AG31" s="552"/>
      <c r="AH31" s="552"/>
      <c r="AI31" s="552"/>
      <c r="AJ31" s="552"/>
    </row>
    <row r="32" spans="1:36" s="491" customFormat="1" ht="22.5">
      <c r="A32" s="1285"/>
      <c r="B32" s="1285">
        <v>1</v>
      </c>
      <c r="C32" s="793"/>
      <c r="D32" s="793"/>
      <c r="E32" s="795"/>
      <c r="F32" s="795"/>
      <c r="G32" s="795"/>
      <c r="H32" s="795"/>
      <c r="I32" s="790"/>
      <c r="J32" s="789"/>
      <c r="K32" s="792"/>
      <c r="L32" s="560" t="str">
        <f>mergeValue(A32) &amp;"."&amp; mergeValue(B32)</f>
        <v>1.1</v>
      </c>
      <c r="M32" s="514" t="s">
        <v>15</v>
      </c>
      <c r="N32" s="613"/>
      <c r="O32" s="1381"/>
      <c r="P32" s="1382"/>
      <c r="Q32" s="1382"/>
      <c r="R32" s="1382"/>
      <c r="S32" s="1382"/>
      <c r="T32" s="1382"/>
      <c r="U32" s="1382"/>
      <c r="V32" s="1383"/>
      <c r="W32" s="1127" t="s">
        <v>460</v>
      </c>
      <c r="X32" s="552"/>
      <c r="Y32" s="556"/>
      <c r="Z32" s="556" t="str">
        <f t="shared" si="0"/>
        <v>Территория действия тарифа</v>
      </c>
      <c r="AA32" s="556"/>
      <c r="AB32" s="556"/>
      <c r="AC32" s="556"/>
      <c r="AD32" s="552"/>
      <c r="AE32" s="552"/>
      <c r="AF32" s="552"/>
      <c r="AG32" s="552"/>
      <c r="AH32" s="552"/>
      <c r="AI32" s="552"/>
      <c r="AJ32" s="552"/>
    </row>
    <row r="33" spans="1:36" s="491" customFormat="1" ht="22.5">
      <c r="A33" s="1285"/>
      <c r="B33" s="1285"/>
      <c r="C33" s="1285">
        <v>1</v>
      </c>
      <c r="D33" s="793"/>
      <c r="E33" s="795"/>
      <c r="F33" s="795"/>
      <c r="G33" s="795"/>
      <c r="H33" s="795"/>
      <c r="I33" s="797"/>
      <c r="J33" s="789"/>
      <c r="K33" s="792"/>
      <c r="L33" s="560" t="str">
        <f>mergeValue(A33) &amp;"."&amp; mergeValue(B33)&amp;"."&amp; mergeValue(C33)</f>
        <v>1.1.1</v>
      </c>
      <c r="M33" s="515" t="s">
        <v>7</v>
      </c>
      <c r="N33" s="613"/>
      <c r="O33" s="1381"/>
      <c r="P33" s="1382"/>
      <c r="Q33" s="1382"/>
      <c r="R33" s="1382"/>
      <c r="S33" s="1382"/>
      <c r="T33" s="1382"/>
      <c r="U33" s="1382"/>
      <c r="V33" s="1383"/>
      <c r="W33" s="1127" t="s">
        <v>601</v>
      </c>
      <c r="X33" s="552"/>
      <c r="Y33" s="556"/>
      <c r="Z33" s="556" t="str">
        <f t="shared" si="0"/>
        <v xml:space="preserve">Наименование системы теплоснабжения </v>
      </c>
      <c r="AA33" s="556"/>
      <c r="AB33" s="556"/>
      <c r="AC33" s="556"/>
      <c r="AD33" s="552"/>
      <c r="AE33" s="552"/>
      <c r="AF33" s="552"/>
      <c r="AG33" s="552"/>
      <c r="AH33" s="552"/>
      <c r="AI33" s="552"/>
      <c r="AJ33" s="552"/>
    </row>
    <row r="34" spans="1:36" s="491" customFormat="1" ht="22.5">
      <c r="A34" s="1285"/>
      <c r="B34" s="1285"/>
      <c r="C34" s="1285"/>
      <c r="D34" s="1285">
        <v>1</v>
      </c>
      <c r="E34" s="795"/>
      <c r="F34" s="795"/>
      <c r="G34" s="795"/>
      <c r="H34" s="795"/>
      <c r="I34" s="797"/>
      <c r="J34" s="789"/>
      <c r="K34" s="792"/>
      <c r="L34" s="560" t="str">
        <f>mergeValue(A34) &amp;"."&amp; mergeValue(B34)&amp;"."&amp; mergeValue(C34)&amp;"."&amp; mergeValue(D34)</f>
        <v>1.1.1.1</v>
      </c>
      <c r="M34" s="516" t="s">
        <v>21</v>
      </c>
      <c r="N34" s="613"/>
      <c r="O34" s="1381"/>
      <c r="P34" s="1382"/>
      <c r="Q34" s="1382"/>
      <c r="R34" s="1382"/>
      <c r="S34" s="1382"/>
      <c r="T34" s="1382"/>
      <c r="U34" s="1382"/>
      <c r="V34" s="1383"/>
      <c r="W34" s="1127" t="s">
        <v>602</v>
      </c>
      <c r="X34" s="552"/>
      <c r="Y34" s="556"/>
      <c r="Z34" s="556" t="str">
        <f t="shared" si="0"/>
        <v xml:space="preserve">Источник тепловой энергии  </v>
      </c>
      <c r="AA34" s="556"/>
      <c r="AB34" s="556"/>
      <c r="AC34" s="556"/>
      <c r="AD34" s="552"/>
      <c r="AE34" s="552"/>
      <c r="AF34" s="552"/>
      <c r="AG34" s="552"/>
      <c r="AH34" s="552"/>
      <c r="AI34" s="552"/>
      <c r="AJ34" s="552"/>
    </row>
    <row r="35" spans="1:36" s="491" customFormat="1" ht="78.75">
      <c r="A35" s="1285"/>
      <c r="B35" s="1285"/>
      <c r="C35" s="1285"/>
      <c r="D35" s="1285"/>
      <c r="E35" s="1285">
        <v>1</v>
      </c>
      <c r="F35" s="795"/>
      <c r="G35" s="795"/>
      <c r="H35" s="793">
        <v>1</v>
      </c>
      <c r="I35" s="1285">
        <v>1</v>
      </c>
      <c r="J35" s="795"/>
      <c r="K35" s="800"/>
      <c r="L35" s="560" t="str">
        <f>mergeValue(A35) &amp;"."&amp; mergeValue(B35)&amp;"."&amp; mergeValue(C35)&amp;"."&amp; mergeValue(D35)&amp;"."&amp; mergeValue(E35)</f>
        <v>1.1.1.1.1</v>
      </c>
      <c r="M35" s="522" t="s">
        <v>8</v>
      </c>
      <c r="N35" s="613"/>
      <c r="O35" s="1288"/>
      <c r="P35" s="1289"/>
      <c r="Q35" s="1289"/>
      <c r="R35" s="1289"/>
      <c r="S35" s="1289"/>
      <c r="T35" s="1289"/>
      <c r="U35" s="1289"/>
      <c r="V35" s="1290"/>
      <c r="W35" s="1127" t="s">
        <v>722</v>
      </c>
      <c r="X35" s="552"/>
      <c r="Y35" s="556"/>
      <c r="Z35" s="556" t="str">
        <f t="shared" si="0"/>
        <v>Схема подключения теплопотребляющей установки к коллектору источника тепловой энергии</v>
      </c>
      <c r="AA35" s="556"/>
      <c r="AB35" s="556"/>
      <c r="AC35" s="556"/>
      <c r="AD35" s="552"/>
      <c r="AE35" s="552"/>
      <c r="AF35" s="552"/>
      <c r="AG35" s="552"/>
      <c r="AH35" s="552"/>
      <c r="AI35" s="552"/>
      <c r="AJ35" s="552"/>
    </row>
    <row r="36" spans="1:36" s="491" customFormat="1" ht="33.75">
      <c r="A36" s="1285"/>
      <c r="B36" s="1285"/>
      <c r="C36" s="1285"/>
      <c r="D36" s="1285"/>
      <c r="E36" s="1285"/>
      <c r="F36" s="1285">
        <v>1</v>
      </c>
      <c r="G36" s="793"/>
      <c r="H36" s="793"/>
      <c r="I36" s="1285"/>
      <c r="J36" s="1285">
        <v>1</v>
      </c>
      <c r="K36" s="801"/>
      <c r="L36" s="560" t="str">
        <f>mergeValue(A36) &amp;"."&amp; mergeValue(B36)&amp;"."&amp; mergeValue(C36)&amp;"."&amp; mergeValue(D36)&amp;"."&amp; mergeValue(E36)&amp;"."&amp; mergeValue(F36)</f>
        <v>1.1.1.1.1.1</v>
      </c>
      <c r="M36" s="523" t="s">
        <v>9</v>
      </c>
      <c r="N36" s="613"/>
      <c r="O36" s="1288"/>
      <c r="P36" s="1289"/>
      <c r="Q36" s="1289"/>
      <c r="R36" s="1289"/>
      <c r="S36" s="1289"/>
      <c r="T36" s="1289"/>
      <c r="U36" s="1289"/>
      <c r="V36" s="1290"/>
      <c r="W36" s="1127" t="s">
        <v>723</v>
      </c>
      <c r="X36" s="552"/>
      <c r="Y36" s="556"/>
      <c r="Z36" s="556" t="str">
        <f t="shared" si="0"/>
        <v>Группа потребителей</v>
      </c>
      <c r="AA36" s="556"/>
      <c r="AB36" s="556"/>
      <c r="AC36" s="556"/>
      <c r="AD36" s="552"/>
      <c r="AE36" s="552"/>
      <c r="AF36" s="552"/>
      <c r="AG36" s="552"/>
      <c r="AH36" s="552"/>
      <c r="AI36" s="552"/>
      <c r="AJ36" s="552"/>
    </row>
    <row r="37" spans="1:36" s="491" customFormat="1" ht="122.1" customHeight="1">
      <c r="A37" s="1285"/>
      <c r="B37" s="1285"/>
      <c r="C37" s="1285"/>
      <c r="D37" s="1285"/>
      <c r="E37" s="1285"/>
      <c r="F37" s="1285"/>
      <c r="G37" s="793">
        <v>1</v>
      </c>
      <c r="H37" s="793"/>
      <c r="I37" s="1285"/>
      <c r="J37" s="1285"/>
      <c r="K37" s="801">
        <v>1</v>
      </c>
      <c r="L37" s="560" t="str">
        <f>mergeValue(A37) &amp;"."&amp; mergeValue(B37)&amp;"."&amp; mergeValue(C37)&amp;"."&amp; mergeValue(D37)&amp;"."&amp; mergeValue(E37)&amp;"."&amp; mergeValue(F37)&amp;"."&amp; mergeValue(G37)</f>
        <v>1.1.1.1.1.1.1</v>
      </c>
      <c r="M37" s="1014"/>
      <c r="N37" s="613"/>
      <c r="O37" s="530"/>
      <c r="P37" s="530"/>
      <c r="Q37" s="1038"/>
      <c r="R37" s="1292"/>
      <c r="S37" s="1293" t="s">
        <v>83</v>
      </c>
      <c r="T37" s="1292"/>
      <c r="U37" s="1293" t="s">
        <v>83</v>
      </c>
      <c r="V37" s="530"/>
      <c r="W37" s="1303" t="s">
        <v>724</v>
      </c>
      <c r="X37" s="552" t="str">
        <f>strCheckDate(O38:V38)</f>
        <v/>
      </c>
      <c r="Y37" s="556"/>
      <c r="Z37" s="556" t="str">
        <f t="shared" si="0"/>
        <v/>
      </c>
      <c r="AA37" s="556"/>
      <c r="AB37" s="556"/>
      <c r="AC37" s="556"/>
      <c r="AD37" s="552"/>
      <c r="AE37" s="552"/>
      <c r="AF37" s="552"/>
      <c r="AG37" s="552"/>
      <c r="AH37" s="552"/>
      <c r="AI37" s="552"/>
      <c r="AJ37" s="552"/>
    </row>
    <row r="38" spans="1:36" s="491" customFormat="1" ht="14.25" hidden="1" customHeight="1">
      <c r="A38" s="1285"/>
      <c r="B38" s="1285"/>
      <c r="C38" s="1285"/>
      <c r="D38" s="1285"/>
      <c r="E38" s="1285"/>
      <c r="F38" s="1285"/>
      <c r="G38" s="793"/>
      <c r="H38" s="793"/>
      <c r="I38" s="1285"/>
      <c r="J38" s="1285"/>
      <c r="K38" s="801"/>
      <c r="L38" s="567"/>
      <c r="M38" s="613"/>
      <c r="N38" s="613"/>
      <c r="O38" s="530"/>
      <c r="P38" s="530"/>
      <c r="Q38" s="551" t="str">
        <f>R37 &amp; "-" &amp; T37</f>
        <v>-</v>
      </c>
      <c r="R38" s="1292"/>
      <c r="S38" s="1293"/>
      <c r="T38" s="1292"/>
      <c r="U38" s="1293"/>
      <c r="V38" s="530"/>
      <c r="W38" s="1304"/>
      <c r="X38" s="552"/>
      <c r="Y38" s="556"/>
      <c r="Z38" s="556" t="str">
        <f t="shared" si="0"/>
        <v/>
      </c>
      <c r="AA38" s="556"/>
      <c r="AB38" s="556"/>
      <c r="AC38" s="556"/>
      <c r="AD38" s="552"/>
      <c r="AE38" s="552"/>
      <c r="AF38" s="552"/>
      <c r="AG38" s="552"/>
      <c r="AH38" s="552"/>
      <c r="AI38" s="552"/>
      <c r="AJ38" s="552"/>
    </row>
    <row r="39" spans="1:36" s="491" customFormat="1" ht="15" customHeight="1">
      <c r="A39" s="1285"/>
      <c r="B39" s="1285"/>
      <c r="C39" s="1285"/>
      <c r="D39" s="1285"/>
      <c r="E39" s="1285"/>
      <c r="F39" s="1285"/>
      <c r="G39" s="795"/>
      <c r="H39" s="793"/>
      <c r="I39" s="1285"/>
      <c r="J39" s="1285"/>
      <c r="K39" s="800"/>
      <c r="L39" s="506"/>
      <c r="M39" s="525" t="s">
        <v>24</v>
      </c>
      <c r="N39" s="532"/>
      <c r="O39" s="532"/>
      <c r="P39" s="532"/>
      <c r="Q39" s="532"/>
      <c r="R39" s="532"/>
      <c r="S39" s="532"/>
      <c r="T39" s="532"/>
      <c r="U39" s="532"/>
      <c r="V39" s="528"/>
      <c r="W39" s="1305"/>
      <c r="X39" s="552"/>
      <c r="Y39" s="556"/>
      <c r="Z39" s="556" t="str">
        <f t="shared" si="0"/>
        <v>Добавить вид теплоносителя (параметры теплоносителя)</v>
      </c>
      <c r="AA39" s="556"/>
      <c r="AB39" s="556"/>
      <c r="AC39" s="556"/>
      <c r="AD39" s="552"/>
      <c r="AE39" s="552"/>
      <c r="AF39" s="552"/>
      <c r="AG39" s="552"/>
      <c r="AH39" s="552"/>
      <c r="AI39" s="552"/>
      <c r="AJ39" s="552"/>
    </row>
    <row r="40" spans="1:36" s="491" customFormat="1" ht="15" customHeight="1">
      <c r="A40" s="1285"/>
      <c r="B40" s="1285"/>
      <c r="C40" s="1285"/>
      <c r="D40" s="1285"/>
      <c r="E40" s="1285"/>
      <c r="F40" s="795"/>
      <c r="G40" s="795"/>
      <c r="H40" s="793"/>
      <c r="I40" s="1285"/>
      <c r="J40" s="795"/>
      <c r="K40" s="800"/>
      <c r="L40" s="506"/>
      <c r="M40" s="524" t="s">
        <v>10</v>
      </c>
      <c r="N40" s="532"/>
      <c r="O40" s="532"/>
      <c r="P40" s="532"/>
      <c r="Q40" s="532"/>
      <c r="R40" s="532"/>
      <c r="S40" s="532"/>
      <c r="T40" s="532"/>
      <c r="U40" s="531"/>
      <c r="V40" s="532"/>
      <c r="W40" s="632"/>
      <c r="X40" s="552"/>
      <c r="Y40" s="556"/>
      <c r="Z40" s="556" t="str">
        <f t="shared" si="0"/>
        <v>Добавить группу потребителей</v>
      </c>
      <c r="AA40" s="556"/>
      <c r="AB40" s="556"/>
      <c r="AC40" s="556"/>
      <c r="AD40" s="552"/>
      <c r="AE40" s="552"/>
      <c r="AF40" s="552"/>
      <c r="AG40" s="552"/>
      <c r="AH40" s="552"/>
      <c r="AI40" s="552"/>
      <c r="AJ40" s="552"/>
    </row>
    <row r="41" spans="1:36" s="491" customFormat="1" ht="15" customHeight="1">
      <c r="A41" s="1285"/>
      <c r="B41" s="1285"/>
      <c r="C41" s="1285"/>
      <c r="D41" s="1285"/>
      <c r="E41" s="799"/>
      <c r="F41" s="795"/>
      <c r="G41" s="795"/>
      <c r="H41" s="795"/>
      <c r="I41" s="791"/>
      <c r="J41" s="788"/>
      <c r="K41" s="798"/>
      <c r="L41" s="506"/>
      <c r="M41" s="519" t="s">
        <v>11</v>
      </c>
      <c r="N41" s="532"/>
      <c r="O41" s="532"/>
      <c r="P41" s="532"/>
      <c r="Q41" s="532"/>
      <c r="R41" s="532"/>
      <c r="S41" s="532"/>
      <c r="T41" s="532"/>
      <c r="U41" s="531"/>
      <c r="V41" s="532"/>
      <c r="W41" s="632"/>
      <c r="X41" s="552"/>
      <c r="Y41" s="556"/>
      <c r="Z41" s="556" t="str">
        <f t="shared" si="0"/>
        <v>Добавить схему подключения</v>
      </c>
      <c r="AA41" s="556"/>
      <c r="AB41" s="556"/>
      <c r="AC41" s="556"/>
      <c r="AD41" s="552"/>
      <c r="AE41" s="552"/>
      <c r="AF41" s="552"/>
      <c r="AG41" s="552"/>
      <c r="AH41" s="552"/>
      <c r="AI41" s="552"/>
      <c r="AJ41" s="552"/>
    </row>
    <row r="42" spans="1:36" s="491" customFormat="1" ht="15" customHeight="1">
      <c r="A42" s="1285"/>
      <c r="B42" s="1285"/>
      <c r="C42" s="1285"/>
      <c r="D42" s="799"/>
      <c r="E42" s="799"/>
      <c r="F42" s="795"/>
      <c r="G42" s="795"/>
      <c r="H42" s="795"/>
      <c r="I42" s="791"/>
      <c r="J42" s="788"/>
      <c r="K42" s="798"/>
      <c r="L42" s="506"/>
      <c r="M42" s="518" t="s">
        <v>16</v>
      </c>
      <c r="N42" s="532"/>
      <c r="O42" s="532"/>
      <c r="P42" s="532"/>
      <c r="Q42" s="532"/>
      <c r="R42" s="532"/>
      <c r="S42" s="532"/>
      <c r="T42" s="532"/>
      <c r="U42" s="531"/>
      <c r="V42" s="532"/>
      <c r="W42" s="632"/>
      <c r="X42" s="552"/>
      <c r="Y42" s="556"/>
      <c r="Z42" s="556" t="str">
        <f t="shared" si="0"/>
        <v>Добавить источник тепловой энергии</v>
      </c>
      <c r="AA42" s="556"/>
      <c r="AB42" s="556"/>
      <c r="AC42" s="556"/>
      <c r="AD42" s="552"/>
      <c r="AE42" s="552"/>
      <c r="AF42" s="552"/>
      <c r="AG42" s="552"/>
      <c r="AH42" s="552"/>
      <c r="AI42" s="552"/>
      <c r="AJ42" s="552"/>
    </row>
    <row r="43" spans="1:36" s="491" customFormat="1" ht="15" customHeight="1">
      <c r="A43" s="1285"/>
      <c r="B43" s="1285"/>
      <c r="C43" s="799"/>
      <c r="D43" s="799"/>
      <c r="E43" s="799"/>
      <c r="F43" s="799"/>
      <c r="G43" s="804"/>
      <c r="H43" s="791"/>
      <c r="I43" s="802"/>
      <c r="J43" s="788"/>
      <c r="K43" s="803"/>
      <c r="L43" s="506"/>
      <c r="M43" s="517" t="s">
        <v>17</v>
      </c>
      <c r="N43" s="532"/>
      <c r="O43" s="532"/>
      <c r="P43" s="532"/>
      <c r="Q43" s="532"/>
      <c r="R43" s="532"/>
      <c r="S43" s="532"/>
      <c r="T43" s="532"/>
      <c r="U43" s="531"/>
      <c r="V43" s="532"/>
      <c r="W43" s="632"/>
      <c r="X43" s="552"/>
      <c r="Y43" s="556"/>
      <c r="Z43" s="556" t="str">
        <f t="shared" si="0"/>
        <v>Добавить наименование системы теплоснабжения</v>
      </c>
      <c r="AA43" s="556"/>
      <c r="AB43" s="556"/>
      <c r="AC43" s="556"/>
      <c r="AD43" s="552"/>
      <c r="AE43" s="552"/>
      <c r="AF43" s="552"/>
      <c r="AG43" s="552"/>
      <c r="AH43" s="552"/>
      <c r="AI43" s="552"/>
      <c r="AJ43" s="552"/>
    </row>
    <row r="44" spans="1:36" s="491" customFormat="1" ht="15" customHeight="1">
      <c r="A44" s="1285"/>
      <c r="B44" s="799"/>
      <c r="C44" s="799"/>
      <c r="D44" s="799"/>
      <c r="E44" s="799"/>
      <c r="F44" s="799"/>
      <c r="G44" s="804"/>
      <c r="H44" s="791"/>
      <c r="I44" s="791"/>
      <c r="J44" s="788"/>
      <c r="K44" s="798"/>
      <c r="L44" s="506"/>
      <c r="M44" s="526" t="s">
        <v>18</v>
      </c>
      <c r="N44" s="532"/>
      <c r="O44" s="532"/>
      <c r="P44" s="532"/>
      <c r="Q44" s="532"/>
      <c r="R44" s="532"/>
      <c r="S44" s="532"/>
      <c r="T44" s="532"/>
      <c r="U44" s="531"/>
      <c r="V44" s="532"/>
      <c r="W44" s="632"/>
      <c r="X44" s="552"/>
      <c r="Y44" s="556"/>
      <c r="Z44" s="556" t="str">
        <f t="shared" si="0"/>
        <v>Добавить территорию действия тарифа</v>
      </c>
      <c r="AA44" s="556"/>
      <c r="AB44" s="556"/>
      <c r="AC44" s="556"/>
      <c r="AD44" s="552"/>
      <c r="AE44" s="552"/>
      <c r="AF44" s="552"/>
      <c r="AG44" s="552"/>
      <c r="AH44" s="552"/>
      <c r="AI44" s="552"/>
      <c r="AJ44" s="552"/>
    </row>
    <row r="45" spans="1:36" s="490" customFormat="1" ht="15" customHeight="1">
      <c r="A45" s="787"/>
      <c r="B45" s="787"/>
      <c r="C45" s="787"/>
      <c r="D45" s="787"/>
      <c r="E45" s="787"/>
      <c r="F45" s="787"/>
      <c r="G45" s="787"/>
      <c r="H45" s="787"/>
      <c r="I45" s="787"/>
      <c r="J45" s="787"/>
      <c r="K45" s="787"/>
      <c r="L45" s="460"/>
      <c r="M45" s="533" t="s">
        <v>308</v>
      </c>
      <c r="N45" s="532"/>
      <c r="O45" s="532"/>
      <c r="P45" s="532"/>
      <c r="Q45" s="532"/>
      <c r="R45" s="532"/>
      <c r="S45" s="532"/>
      <c r="T45" s="532"/>
      <c r="U45" s="531"/>
      <c r="V45" s="532"/>
      <c r="W45" s="632"/>
      <c r="X45" s="554"/>
      <c r="Y45" s="554"/>
      <c r="Z45" s="554"/>
      <c r="AA45" s="554"/>
      <c r="AB45" s="554"/>
      <c r="AC45" s="554"/>
      <c r="AD45" s="554"/>
      <c r="AE45" s="554"/>
      <c r="AF45" s="554"/>
      <c r="AG45" s="554"/>
      <c r="AH45" s="554"/>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8"/>
      <c r="Y47" s="208"/>
      <c r="Z47" s="208"/>
      <c r="AA47" s="208"/>
      <c r="AB47" s="208"/>
      <c r="AC47" s="208"/>
      <c r="AD47" s="208"/>
      <c r="AE47" s="208"/>
      <c r="AF47" s="208"/>
      <c r="AG47" s="208"/>
      <c r="AH47" s="208"/>
      <c r="AI47" s="208"/>
      <c r="AJ47" s="208"/>
    </row>
    <row r="48" spans="1:36" ht="17.100000000000001" customHeight="1">
      <c r="L48" s="437"/>
      <c r="M48" s="437"/>
      <c r="N48" s="437"/>
      <c r="O48" s="437"/>
      <c r="P48" s="437"/>
      <c r="Q48" s="437"/>
      <c r="R48" s="437"/>
      <c r="S48" s="437"/>
      <c r="T48" s="437"/>
      <c r="U48" s="437"/>
      <c r="V48" s="437"/>
      <c r="W48" s="437"/>
      <c r="X48" s="196"/>
      <c r="Y48" s="196"/>
      <c r="Z48" s="196"/>
      <c r="AA48" s="196"/>
      <c r="AB48" s="196"/>
      <c r="AC48" s="196"/>
      <c r="AD48" s="196"/>
      <c r="AE48" s="196"/>
      <c r="AF48" s="196"/>
      <c r="AG48" s="196"/>
      <c r="AH48" s="196"/>
      <c r="AI48" s="196"/>
      <c r="AJ48" s="196"/>
    </row>
    <row r="49" spans="1:36" s="491" customFormat="1" ht="22.5">
      <c r="A49" s="1285">
        <v>1</v>
      </c>
      <c r="B49" s="811"/>
      <c r="C49" s="811"/>
      <c r="D49" s="811"/>
      <c r="E49" s="812"/>
      <c r="F49" s="813"/>
      <c r="G49" s="813"/>
      <c r="H49" s="813"/>
      <c r="I49" s="814"/>
      <c r="J49" s="809"/>
      <c r="K49" s="816"/>
      <c r="L49" s="560">
        <f>mergeValue(A49)</f>
        <v>1</v>
      </c>
      <c r="M49" s="608" t="s">
        <v>19</v>
      </c>
      <c r="N49" s="613"/>
      <c r="O49" s="1381"/>
      <c r="P49" s="1382"/>
      <c r="Q49" s="1382"/>
      <c r="R49" s="1382"/>
      <c r="S49" s="1382"/>
      <c r="T49" s="1382"/>
      <c r="U49" s="1382"/>
      <c r="V49" s="1383"/>
      <c r="W49" s="1127" t="s">
        <v>721</v>
      </c>
      <c r="X49" s="552"/>
      <c r="Y49" s="556"/>
      <c r="Z49" s="556" t="str">
        <f t="shared" ref="Z49:Z62" si="1">IF(M49="","",M49 )</f>
        <v>Наименование тарифа</v>
      </c>
      <c r="AA49" s="556"/>
      <c r="AB49" s="556"/>
      <c r="AC49" s="556"/>
      <c r="AD49" s="552"/>
      <c r="AE49" s="552"/>
      <c r="AF49" s="552"/>
      <c r="AG49" s="552"/>
      <c r="AH49" s="552"/>
      <c r="AI49" s="552"/>
      <c r="AJ49" s="552"/>
    </row>
    <row r="50" spans="1:36" s="491" customFormat="1" ht="22.5">
      <c r="A50" s="1285"/>
      <c r="B50" s="1285">
        <v>1</v>
      </c>
      <c r="C50" s="811"/>
      <c r="D50" s="811"/>
      <c r="E50" s="813"/>
      <c r="F50" s="813"/>
      <c r="G50" s="813"/>
      <c r="H50" s="813"/>
      <c r="I50" s="808"/>
      <c r="J50" s="807"/>
      <c r="K50" s="810"/>
      <c r="L50" s="560" t="str">
        <f>mergeValue(A50) &amp;"."&amp; mergeValue(B50)</f>
        <v>1.1</v>
      </c>
      <c r="M50" s="514" t="s">
        <v>15</v>
      </c>
      <c r="N50" s="613"/>
      <c r="O50" s="1381"/>
      <c r="P50" s="1382"/>
      <c r="Q50" s="1382"/>
      <c r="R50" s="1382"/>
      <c r="S50" s="1382"/>
      <c r="T50" s="1382"/>
      <c r="U50" s="1382"/>
      <c r="V50" s="1383"/>
      <c r="W50" s="1127" t="s">
        <v>460</v>
      </c>
      <c r="X50" s="552"/>
      <c r="Y50" s="556"/>
      <c r="Z50" s="556" t="str">
        <f t="shared" si="1"/>
        <v>Территория действия тарифа</v>
      </c>
      <c r="AA50" s="556"/>
      <c r="AB50" s="556"/>
      <c r="AC50" s="556"/>
      <c r="AD50" s="552"/>
      <c r="AE50" s="552"/>
      <c r="AF50" s="552"/>
      <c r="AG50" s="552"/>
      <c r="AH50" s="552"/>
      <c r="AI50" s="552"/>
      <c r="AJ50" s="552"/>
    </row>
    <row r="51" spans="1:36" s="491" customFormat="1" ht="22.5">
      <c r="A51" s="1285"/>
      <c r="B51" s="1285"/>
      <c r="C51" s="1285">
        <v>1</v>
      </c>
      <c r="D51" s="811"/>
      <c r="E51" s="813"/>
      <c r="F51" s="813"/>
      <c r="G51" s="813"/>
      <c r="H51" s="813"/>
      <c r="I51" s="815"/>
      <c r="J51" s="807"/>
      <c r="K51" s="810"/>
      <c r="L51" s="560" t="str">
        <f>mergeValue(A51) &amp;"."&amp; mergeValue(B51)&amp;"."&amp; mergeValue(C51)</f>
        <v>1.1.1</v>
      </c>
      <c r="M51" s="515" t="s">
        <v>7</v>
      </c>
      <c r="N51" s="613"/>
      <c r="O51" s="1381"/>
      <c r="P51" s="1382"/>
      <c r="Q51" s="1382"/>
      <c r="R51" s="1382"/>
      <c r="S51" s="1382"/>
      <c r="T51" s="1382"/>
      <c r="U51" s="1382"/>
      <c r="V51" s="1383"/>
      <c r="W51" s="1127" t="s">
        <v>601</v>
      </c>
      <c r="X51" s="552"/>
      <c r="Y51" s="556"/>
      <c r="Z51" s="556" t="str">
        <f t="shared" si="1"/>
        <v xml:space="preserve">Наименование системы теплоснабжения </v>
      </c>
      <c r="AA51" s="556"/>
      <c r="AB51" s="556"/>
      <c r="AC51" s="556"/>
      <c r="AD51" s="552"/>
      <c r="AE51" s="552"/>
      <c r="AF51" s="552"/>
      <c r="AG51" s="552"/>
      <c r="AH51" s="552"/>
      <c r="AI51" s="552"/>
      <c r="AJ51" s="552"/>
    </row>
    <row r="52" spans="1:36" s="491" customFormat="1" ht="22.5">
      <c r="A52" s="1285"/>
      <c r="B52" s="1285"/>
      <c r="C52" s="1285"/>
      <c r="D52" s="1285">
        <v>1</v>
      </c>
      <c r="E52" s="813"/>
      <c r="F52" s="813"/>
      <c r="G52" s="813"/>
      <c r="H52" s="813"/>
      <c r="I52" s="815"/>
      <c r="J52" s="807"/>
      <c r="K52" s="810"/>
      <c r="L52" s="560" t="str">
        <f>mergeValue(A52) &amp;"."&amp; mergeValue(B52)&amp;"."&amp; mergeValue(C52)&amp;"."&amp; mergeValue(D52)</f>
        <v>1.1.1.1</v>
      </c>
      <c r="M52" s="516" t="s">
        <v>21</v>
      </c>
      <c r="N52" s="613"/>
      <c r="O52" s="1381"/>
      <c r="P52" s="1382"/>
      <c r="Q52" s="1382"/>
      <c r="R52" s="1382"/>
      <c r="S52" s="1382"/>
      <c r="T52" s="1382"/>
      <c r="U52" s="1382"/>
      <c r="V52" s="1383"/>
      <c r="W52" s="1127" t="s">
        <v>602</v>
      </c>
      <c r="X52" s="552"/>
      <c r="Y52" s="556"/>
      <c r="Z52" s="556" t="str">
        <f t="shared" si="1"/>
        <v xml:space="preserve">Источник тепловой энергии  </v>
      </c>
      <c r="AA52" s="556"/>
      <c r="AB52" s="556"/>
      <c r="AC52" s="556"/>
      <c r="AD52" s="552"/>
      <c r="AE52" s="552"/>
      <c r="AF52" s="552"/>
      <c r="AG52" s="552"/>
      <c r="AH52" s="552"/>
      <c r="AI52" s="552"/>
      <c r="AJ52" s="552"/>
    </row>
    <row r="53" spans="1:36" s="491" customFormat="1" ht="78.75">
      <c r="A53" s="1285"/>
      <c r="B53" s="1285"/>
      <c r="C53" s="1285"/>
      <c r="D53" s="1285"/>
      <c r="E53" s="1285">
        <v>1</v>
      </c>
      <c r="F53" s="813"/>
      <c r="G53" s="813"/>
      <c r="H53" s="811">
        <v>1</v>
      </c>
      <c r="I53" s="1285">
        <v>1</v>
      </c>
      <c r="J53" s="813"/>
      <c r="K53" s="818"/>
      <c r="L53" s="560" t="str">
        <f>mergeValue(A53) &amp;"."&amp; mergeValue(B53)&amp;"."&amp; mergeValue(C53)&amp;"."&amp; mergeValue(D53)&amp;"."&amp; mergeValue(E53)</f>
        <v>1.1.1.1.1</v>
      </c>
      <c r="M53" s="522" t="s">
        <v>8</v>
      </c>
      <c r="N53" s="613"/>
      <c r="O53" s="1288"/>
      <c r="P53" s="1289"/>
      <c r="Q53" s="1289"/>
      <c r="R53" s="1289"/>
      <c r="S53" s="1289"/>
      <c r="T53" s="1289"/>
      <c r="U53" s="1289"/>
      <c r="V53" s="1290"/>
      <c r="W53" s="1127" t="s">
        <v>722</v>
      </c>
      <c r="X53" s="552"/>
      <c r="Y53" s="556"/>
      <c r="Z53" s="556" t="str">
        <f t="shared" si="1"/>
        <v>Схема подключения теплопотребляющей установки к коллектору источника тепловой энергии</v>
      </c>
      <c r="AA53" s="556"/>
      <c r="AB53" s="556"/>
      <c r="AC53" s="556"/>
      <c r="AD53" s="552"/>
      <c r="AE53" s="552"/>
      <c r="AF53" s="552"/>
      <c r="AG53" s="552"/>
      <c r="AH53" s="552"/>
      <c r="AI53" s="552"/>
      <c r="AJ53" s="552"/>
    </row>
    <row r="54" spans="1:36" s="491" customFormat="1" ht="33.75">
      <c r="A54" s="1285"/>
      <c r="B54" s="1285"/>
      <c r="C54" s="1285"/>
      <c r="D54" s="1285"/>
      <c r="E54" s="1285"/>
      <c r="F54" s="1285">
        <v>1</v>
      </c>
      <c r="G54" s="811"/>
      <c r="H54" s="811"/>
      <c r="I54" s="1285"/>
      <c r="J54" s="1285">
        <v>1</v>
      </c>
      <c r="K54" s="819"/>
      <c r="L54" s="560" t="str">
        <f>mergeValue(A54) &amp;"."&amp; mergeValue(B54)&amp;"."&amp; mergeValue(C54)&amp;"."&amp; mergeValue(D54)&amp;"."&amp; mergeValue(E54)&amp;"."&amp; mergeValue(F54)</f>
        <v>1.1.1.1.1.1</v>
      </c>
      <c r="M54" s="523" t="s">
        <v>9</v>
      </c>
      <c r="N54" s="613"/>
      <c r="O54" s="1288"/>
      <c r="P54" s="1289"/>
      <c r="Q54" s="1289"/>
      <c r="R54" s="1289"/>
      <c r="S54" s="1289"/>
      <c r="T54" s="1289"/>
      <c r="U54" s="1289"/>
      <c r="V54" s="1290"/>
      <c r="W54" s="1127" t="s">
        <v>723</v>
      </c>
      <c r="X54" s="552"/>
      <c r="Y54" s="556"/>
      <c r="Z54" s="556" t="str">
        <f t="shared" si="1"/>
        <v>Группа потребителей</v>
      </c>
      <c r="AA54" s="556"/>
      <c r="AB54" s="556"/>
      <c r="AC54" s="556"/>
      <c r="AD54" s="552"/>
      <c r="AE54" s="552"/>
      <c r="AF54" s="552"/>
      <c r="AG54" s="552"/>
      <c r="AH54" s="552"/>
      <c r="AI54" s="552"/>
      <c r="AJ54" s="552"/>
    </row>
    <row r="55" spans="1:36" s="491" customFormat="1" ht="122.1" customHeight="1">
      <c r="A55" s="1285"/>
      <c r="B55" s="1285"/>
      <c r="C55" s="1285"/>
      <c r="D55" s="1285"/>
      <c r="E55" s="1285"/>
      <c r="F55" s="1285"/>
      <c r="G55" s="811">
        <v>1</v>
      </c>
      <c r="H55" s="811"/>
      <c r="I55" s="1285"/>
      <c r="J55" s="1285"/>
      <c r="K55" s="819">
        <v>1</v>
      </c>
      <c r="L55" s="560" t="str">
        <f>mergeValue(A55) &amp;"."&amp; mergeValue(B55)&amp;"."&amp; mergeValue(C55)&amp;"."&amp; mergeValue(D55)&amp;"."&amp; mergeValue(E55)&amp;"."&amp; mergeValue(F55)&amp;"."&amp; mergeValue(G55)</f>
        <v>1.1.1.1.1.1.1</v>
      </c>
      <c r="M55" s="1014"/>
      <c r="N55" s="613"/>
      <c r="O55" s="530"/>
      <c r="P55" s="530"/>
      <c r="Q55" s="1038"/>
      <c r="R55" s="1292"/>
      <c r="S55" s="1293" t="s">
        <v>83</v>
      </c>
      <c r="T55" s="1292"/>
      <c r="U55" s="1293" t="s">
        <v>83</v>
      </c>
      <c r="V55" s="530"/>
      <c r="W55" s="1303" t="s">
        <v>724</v>
      </c>
      <c r="X55" s="552" t="str">
        <f>strCheckDate(O56:V56)</f>
        <v/>
      </c>
      <c r="Y55" s="556"/>
      <c r="Z55" s="556" t="str">
        <f t="shared" si="1"/>
        <v/>
      </c>
      <c r="AA55" s="556"/>
      <c r="AB55" s="556"/>
      <c r="AC55" s="556"/>
      <c r="AD55" s="552"/>
      <c r="AE55" s="552"/>
      <c r="AF55" s="552"/>
      <c r="AG55" s="552"/>
      <c r="AH55" s="552"/>
      <c r="AI55" s="552"/>
      <c r="AJ55" s="552"/>
    </row>
    <row r="56" spans="1:36" s="491" customFormat="1" ht="14.25" hidden="1" customHeight="1">
      <c r="A56" s="1285"/>
      <c r="B56" s="1285"/>
      <c r="C56" s="1285"/>
      <c r="D56" s="1285"/>
      <c r="E56" s="1285"/>
      <c r="F56" s="1285"/>
      <c r="G56" s="811"/>
      <c r="H56" s="811"/>
      <c r="I56" s="1285"/>
      <c r="J56" s="1285"/>
      <c r="K56" s="819"/>
      <c r="L56" s="567"/>
      <c r="M56" s="613"/>
      <c r="N56" s="613"/>
      <c r="O56" s="530"/>
      <c r="P56" s="530"/>
      <c r="Q56" s="551" t="str">
        <f>R55 &amp; "-" &amp; T55</f>
        <v>-</v>
      </c>
      <c r="R56" s="1292"/>
      <c r="S56" s="1293"/>
      <c r="T56" s="1292"/>
      <c r="U56" s="1293"/>
      <c r="V56" s="530"/>
      <c r="W56" s="1304"/>
      <c r="X56" s="552"/>
      <c r="Y56" s="556"/>
      <c r="Z56" s="556" t="str">
        <f t="shared" si="1"/>
        <v/>
      </c>
      <c r="AA56" s="556"/>
      <c r="AB56" s="556"/>
      <c r="AC56" s="556"/>
      <c r="AD56" s="552"/>
      <c r="AE56" s="552"/>
      <c r="AF56" s="552"/>
      <c r="AG56" s="552"/>
      <c r="AH56" s="552"/>
      <c r="AI56" s="552"/>
      <c r="AJ56" s="552"/>
    </row>
    <row r="57" spans="1:36" s="491" customFormat="1" ht="15" customHeight="1">
      <c r="A57" s="1285"/>
      <c r="B57" s="1285"/>
      <c r="C57" s="1285"/>
      <c r="D57" s="1285"/>
      <c r="E57" s="1285"/>
      <c r="F57" s="1285"/>
      <c r="G57" s="813"/>
      <c r="H57" s="811"/>
      <c r="I57" s="1285"/>
      <c r="J57" s="1285"/>
      <c r="K57" s="818"/>
      <c r="L57" s="506"/>
      <c r="M57" s="525" t="s">
        <v>24</v>
      </c>
      <c r="N57" s="532"/>
      <c r="O57" s="532"/>
      <c r="P57" s="532"/>
      <c r="Q57" s="532"/>
      <c r="R57" s="532"/>
      <c r="S57" s="532"/>
      <c r="T57" s="532"/>
      <c r="U57" s="532"/>
      <c r="V57" s="528"/>
      <c r="W57" s="1305"/>
      <c r="X57" s="552"/>
      <c r="Y57" s="556"/>
      <c r="Z57" s="556" t="str">
        <f t="shared" si="1"/>
        <v>Добавить вид теплоносителя (параметры теплоносителя)</v>
      </c>
      <c r="AA57" s="556"/>
      <c r="AB57" s="556"/>
      <c r="AC57" s="556"/>
      <c r="AD57" s="552"/>
      <c r="AE57" s="552"/>
      <c r="AF57" s="552"/>
      <c r="AG57" s="552"/>
      <c r="AH57" s="552"/>
      <c r="AI57" s="552"/>
      <c r="AJ57" s="552"/>
    </row>
    <row r="58" spans="1:36" s="491" customFormat="1" ht="15" customHeight="1">
      <c r="A58" s="1285"/>
      <c r="B58" s="1285"/>
      <c r="C58" s="1285"/>
      <c r="D58" s="1285"/>
      <c r="E58" s="1285"/>
      <c r="F58" s="813"/>
      <c r="G58" s="813"/>
      <c r="H58" s="811"/>
      <c r="I58" s="1285"/>
      <c r="J58" s="813"/>
      <c r="K58" s="818"/>
      <c r="L58" s="506"/>
      <c r="M58" s="524" t="s">
        <v>10</v>
      </c>
      <c r="N58" s="532"/>
      <c r="O58" s="532"/>
      <c r="P58" s="532"/>
      <c r="Q58" s="532"/>
      <c r="R58" s="532"/>
      <c r="S58" s="532"/>
      <c r="T58" s="532"/>
      <c r="U58" s="531"/>
      <c r="V58" s="532"/>
      <c r="W58" s="632"/>
      <c r="X58" s="552"/>
      <c r="Y58" s="556"/>
      <c r="Z58" s="556" t="str">
        <f t="shared" si="1"/>
        <v>Добавить группу потребителей</v>
      </c>
      <c r="AA58" s="556"/>
      <c r="AB58" s="556"/>
      <c r="AC58" s="556"/>
      <c r="AD58" s="552"/>
      <c r="AE58" s="552"/>
      <c r="AF58" s="552"/>
      <c r="AG58" s="552"/>
      <c r="AH58" s="552"/>
      <c r="AI58" s="552"/>
      <c r="AJ58" s="552"/>
    </row>
    <row r="59" spans="1:36" s="491" customFormat="1" ht="15" customHeight="1">
      <c r="A59" s="1285"/>
      <c r="B59" s="1285"/>
      <c r="C59" s="1285"/>
      <c r="D59" s="1285"/>
      <c r="E59" s="817"/>
      <c r="F59" s="813"/>
      <c r="G59" s="813"/>
      <c r="H59" s="813"/>
      <c r="I59" s="809"/>
      <c r="J59" s="806"/>
      <c r="K59" s="816"/>
      <c r="L59" s="506"/>
      <c r="M59" s="519" t="s">
        <v>11</v>
      </c>
      <c r="N59" s="532"/>
      <c r="O59" s="532"/>
      <c r="P59" s="532"/>
      <c r="Q59" s="532"/>
      <c r="R59" s="532"/>
      <c r="S59" s="532"/>
      <c r="T59" s="532"/>
      <c r="U59" s="531"/>
      <c r="V59" s="532"/>
      <c r="W59" s="632"/>
      <c r="X59" s="552"/>
      <c r="Y59" s="556"/>
      <c r="Z59" s="556" t="str">
        <f t="shared" si="1"/>
        <v>Добавить схему подключения</v>
      </c>
      <c r="AA59" s="556"/>
      <c r="AB59" s="556"/>
      <c r="AC59" s="556"/>
      <c r="AD59" s="552"/>
      <c r="AE59" s="552"/>
      <c r="AF59" s="552"/>
      <c r="AG59" s="552"/>
      <c r="AH59" s="552"/>
      <c r="AI59" s="552"/>
      <c r="AJ59" s="552"/>
    </row>
    <row r="60" spans="1:36" s="491" customFormat="1" ht="15" customHeight="1">
      <c r="A60" s="1285"/>
      <c r="B60" s="1285"/>
      <c r="C60" s="1285"/>
      <c r="D60" s="817"/>
      <c r="E60" s="817"/>
      <c r="F60" s="813"/>
      <c r="G60" s="813"/>
      <c r="H60" s="813"/>
      <c r="I60" s="809"/>
      <c r="J60" s="806"/>
      <c r="K60" s="816"/>
      <c r="L60" s="506"/>
      <c r="M60" s="518" t="s">
        <v>16</v>
      </c>
      <c r="N60" s="532"/>
      <c r="O60" s="532"/>
      <c r="P60" s="532"/>
      <c r="Q60" s="532"/>
      <c r="R60" s="532"/>
      <c r="S60" s="532"/>
      <c r="T60" s="532"/>
      <c r="U60" s="531"/>
      <c r="V60" s="532"/>
      <c r="W60" s="632"/>
      <c r="X60" s="552"/>
      <c r="Y60" s="556"/>
      <c r="Z60" s="556" t="str">
        <f t="shared" si="1"/>
        <v>Добавить источник тепловой энергии</v>
      </c>
      <c r="AA60" s="556"/>
      <c r="AB60" s="556"/>
      <c r="AC60" s="556"/>
      <c r="AD60" s="552"/>
      <c r="AE60" s="552"/>
      <c r="AF60" s="552"/>
      <c r="AG60" s="552"/>
      <c r="AH60" s="552"/>
      <c r="AI60" s="552"/>
      <c r="AJ60" s="552"/>
    </row>
    <row r="61" spans="1:36" s="491" customFormat="1" ht="15" customHeight="1">
      <c r="A61" s="1285"/>
      <c r="B61" s="1285"/>
      <c r="C61" s="817"/>
      <c r="D61" s="817"/>
      <c r="E61" s="817"/>
      <c r="F61" s="817"/>
      <c r="G61" s="822"/>
      <c r="H61" s="809"/>
      <c r="I61" s="820"/>
      <c r="J61" s="806"/>
      <c r="K61" s="821"/>
      <c r="L61" s="506"/>
      <c r="M61" s="517" t="s">
        <v>17</v>
      </c>
      <c r="N61" s="532"/>
      <c r="O61" s="532"/>
      <c r="P61" s="532"/>
      <c r="Q61" s="532"/>
      <c r="R61" s="532"/>
      <c r="S61" s="532"/>
      <c r="T61" s="532"/>
      <c r="U61" s="531"/>
      <c r="V61" s="532"/>
      <c r="W61" s="632"/>
      <c r="X61" s="552"/>
      <c r="Y61" s="556"/>
      <c r="Z61" s="556" t="str">
        <f t="shared" si="1"/>
        <v>Добавить наименование системы теплоснабжения</v>
      </c>
      <c r="AA61" s="556"/>
      <c r="AB61" s="556"/>
      <c r="AC61" s="556"/>
      <c r="AD61" s="552"/>
      <c r="AE61" s="552"/>
      <c r="AF61" s="552"/>
      <c r="AG61" s="552"/>
      <c r="AH61" s="552"/>
      <c r="AI61" s="552"/>
      <c r="AJ61" s="552"/>
    </row>
    <row r="62" spans="1:36" s="491" customFormat="1" ht="15" customHeight="1">
      <c r="A62" s="1285"/>
      <c r="B62" s="817"/>
      <c r="C62" s="817"/>
      <c r="D62" s="817"/>
      <c r="E62" s="817"/>
      <c r="F62" s="817"/>
      <c r="G62" s="822"/>
      <c r="H62" s="809"/>
      <c r="I62" s="809"/>
      <c r="J62" s="806"/>
      <c r="K62" s="816"/>
      <c r="L62" s="506"/>
      <c r="M62" s="526" t="s">
        <v>18</v>
      </c>
      <c r="N62" s="532"/>
      <c r="O62" s="532"/>
      <c r="P62" s="532"/>
      <c r="Q62" s="532"/>
      <c r="R62" s="532"/>
      <c r="S62" s="532"/>
      <c r="T62" s="532"/>
      <c r="U62" s="531"/>
      <c r="V62" s="532"/>
      <c r="W62" s="632"/>
      <c r="X62" s="552"/>
      <c r="Y62" s="556"/>
      <c r="Z62" s="556" t="str">
        <f t="shared" si="1"/>
        <v>Добавить территорию действия тарифа</v>
      </c>
      <c r="AA62" s="556"/>
      <c r="AB62" s="556"/>
      <c r="AC62" s="556"/>
      <c r="AD62" s="552"/>
      <c r="AE62" s="552"/>
      <c r="AF62" s="552"/>
      <c r="AG62" s="552"/>
      <c r="AH62" s="552"/>
      <c r="AI62" s="552"/>
      <c r="AJ62" s="552"/>
    </row>
    <row r="63" spans="1:36" s="490" customFormat="1" ht="15" customHeight="1">
      <c r="A63" s="805"/>
      <c r="B63" s="805"/>
      <c r="C63" s="805"/>
      <c r="D63" s="805"/>
      <c r="E63" s="805"/>
      <c r="F63" s="805"/>
      <c r="G63" s="805"/>
      <c r="H63" s="805"/>
      <c r="I63" s="805"/>
      <c r="J63" s="805"/>
      <c r="K63" s="805"/>
      <c r="L63" s="460"/>
      <c r="M63" s="533" t="s">
        <v>308</v>
      </c>
      <c r="N63" s="532"/>
      <c r="O63" s="532"/>
      <c r="P63" s="532"/>
      <c r="Q63" s="532"/>
      <c r="R63" s="532"/>
      <c r="S63" s="532"/>
      <c r="T63" s="532"/>
      <c r="U63" s="531"/>
      <c r="V63" s="726"/>
      <c r="W63" s="726"/>
      <c r="X63" s="726"/>
      <c r="Y63" s="726"/>
      <c r="Z63" s="726"/>
      <c r="AA63" s="726"/>
      <c r="AB63" s="725"/>
      <c r="AC63" s="726"/>
      <c r="AD63" s="632"/>
      <c r="AE63" s="554"/>
      <c r="AF63" s="554"/>
      <c r="AG63" s="554"/>
      <c r="AH63" s="554"/>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8"/>
      <c r="Y65" s="208"/>
      <c r="Z65" s="208"/>
      <c r="AA65" s="208"/>
      <c r="AB65" s="208"/>
      <c r="AC65" s="208"/>
      <c r="AD65" s="208"/>
      <c r="AE65" s="208"/>
      <c r="AF65" s="208"/>
      <c r="AG65" s="208"/>
      <c r="AH65" s="208"/>
      <c r="AI65" s="208"/>
      <c r="AJ65" s="208"/>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1" customFormat="1" ht="22.5">
      <c r="A67" s="1285">
        <v>1</v>
      </c>
      <c r="B67" s="829"/>
      <c r="C67" s="829"/>
      <c r="D67" s="829"/>
      <c r="E67" s="830"/>
      <c r="F67" s="831"/>
      <c r="G67" s="831"/>
      <c r="H67" s="831"/>
      <c r="I67" s="832"/>
      <c r="J67" s="827"/>
      <c r="K67" s="834"/>
      <c r="L67" s="560">
        <f>mergeValue(A67)</f>
        <v>1</v>
      </c>
      <c r="M67" s="608" t="s">
        <v>19</v>
      </c>
      <c r="N67" s="613"/>
      <c r="O67" s="1381"/>
      <c r="P67" s="1382"/>
      <c r="Q67" s="1382"/>
      <c r="R67" s="1382"/>
      <c r="S67" s="1382"/>
      <c r="T67" s="1382"/>
      <c r="U67" s="1382"/>
      <c r="V67" s="1383"/>
      <c r="W67" s="1127" t="s">
        <v>721</v>
      </c>
      <c r="X67" s="552"/>
      <c r="Y67" s="556"/>
      <c r="Z67" s="556" t="str">
        <f t="shared" ref="Z67:Z80" si="2">IF(M67="","",M67 )</f>
        <v>Наименование тарифа</v>
      </c>
      <c r="AA67" s="556"/>
      <c r="AB67" s="556"/>
      <c r="AC67" s="556"/>
      <c r="AD67" s="552"/>
      <c r="AE67" s="552"/>
      <c r="AF67" s="552"/>
      <c r="AG67" s="552"/>
      <c r="AH67" s="552"/>
      <c r="AI67" s="552"/>
      <c r="AJ67" s="552"/>
    </row>
    <row r="68" spans="1:36" s="491" customFormat="1" ht="22.5">
      <c r="A68" s="1285"/>
      <c r="B68" s="1285">
        <v>1</v>
      </c>
      <c r="C68" s="829"/>
      <c r="D68" s="829"/>
      <c r="E68" s="831"/>
      <c r="F68" s="831"/>
      <c r="G68" s="831"/>
      <c r="H68" s="831"/>
      <c r="I68" s="826"/>
      <c r="J68" s="825"/>
      <c r="K68" s="828"/>
      <c r="L68" s="560" t="str">
        <f>mergeValue(A68) &amp;"."&amp; mergeValue(B68)</f>
        <v>1.1</v>
      </c>
      <c r="M68" s="514" t="s">
        <v>15</v>
      </c>
      <c r="N68" s="613"/>
      <c r="O68" s="1381"/>
      <c r="P68" s="1382"/>
      <c r="Q68" s="1382"/>
      <c r="R68" s="1382"/>
      <c r="S68" s="1382"/>
      <c r="T68" s="1382"/>
      <c r="U68" s="1382"/>
      <c r="V68" s="1383"/>
      <c r="W68" s="1127" t="s">
        <v>460</v>
      </c>
      <c r="X68" s="552"/>
      <c r="Y68" s="556"/>
      <c r="Z68" s="556" t="str">
        <f t="shared" si="2"/>
        <v>Территория действия тарифа</v>
      </c>
      <c r="AA68" s="556"/>
      <c r="AB68" s="556"/>
      <c r="AC68" s="556"/>
      <c r="AD68" s="552"/>
      <c r="AE68" s="552"/>
      <c r="AF68" s="552"/>
      <c r="AG68" s="552"/>
      <c r="AH68" s="552"/>
      <c r="AI68" s="552"/>
      <c r="AJ68" s="552"/>
    </row>
    <row r="69" spans="1:36" s="491" customFormat="1" ht="22.5">
      <c r="A69" s="1285"/>
      <c r="B69" s="1285"/>
      <c r="C69" s="1285">
        <v>1</v>
      </c>
      <c r="D69" s="829"/>
      <c r="E69" s="831"/>
      <c r="F69" s="831"/>
      <c r="G69" s="831"/>
      <c r="H69" s="831"/>
      <c r="I69" s="833"/>
      <c r="J69" s="825"/>
      <c r="K69" s="828"/>
      <c r="L69" s="560" t="str">
        <f>mergeValue(A69) &amp;"."&amp; mergeValue(B69)&amp;"."&amp; mergeValue(C69)</f>
        <v>1.1.1</v>
      </c>
      <c r="M69" s="515" t="s">
        <v>7</v>
      </c>
      <c r="N69" s="613"/>
      <c r="O69" s="1381"/>
      <c r="P69" s="1382"/>
      <c r="Q69" s="1382"/>
      <c r="R69" s="1382"/>
      <c r="S69" s="1382"/>
      <c r="T69" s="1382"/>
      <c r="U69" s="1382"/>
      <c r="V69" s="1383"/>
      <c r="W69" s="1127" t="s">
        <v>601</v>
      </c>
      <c r="X69" s="552"/>
      <c r="Y69" s="556"/>
      <c r="Z69" s="556" t="str">
        <f t="shared" si="2"/>
        <v xml:space="preserve">Наименование системы теплоснабжения </v>
      </c>
      <c r="AA69" s="556"/>
      <c r="AB69" s="556"/>
      <c r="AC69" s="556"/>
      <c r="AD69" s="552"/>
      <c r="AE69" s="552"/>
      <c r="AF69" s="552"/>
      <c r="AG69" s="552"/>
      <c r="AH69" s="552"/>
      <c r="AI69" s="552"/>
      <c r="AJ69" s="552"/>
    </row>
    <row r="70" spans="1:36" s="491" customFormat="1" ht="22.5">
      <c r="A70" s="1285"/>
      <c r="B70" s="1285"/>
      <c r="C70" s="1285"/>
      <c r="D70" s="1285">
        <v>1</v>
      </c>
      <c r="E70" s="831"/>
      <c r="F70" s="831"/>
      <c r="G70" s="831"/>
      <c r="H70" s="831"/>
      <c r="I70" s="833"/>
      <c r="J70" s="825"/>
      <c r="K70" s="828"/>
      <c r="L70" s="560" t="str">
        <f>mergeValue(A70) &amp;"."&amp; mergeValue(B70)&amp;"."&amp; mergeValue(C70)&amp;"."&amp; mergeValue(D70)</f>
        <v>1.1.1.1</v>
      </c>
      <c r="M70" s="516" t="s">
        <v>21</v>
      </c>
      <c r="N70" s="613"/>
      <c r="O70" s="1381"/>
      <c r="P70" s="1382"/>
      <c r="Q70" s="1382"/>
      <c r="R70" s="1382"/>
      <c r="S70" s="1382"/>
      <c r="T70" s="1382"/>
      <c r="U70" s="1382"/>
      <c r="V70" s="1383"/>
      <c r="W70" s="1127" t="s">
        <v>602</v>
      </c>
      <c r="X70" s="552"/>
      <c r="Y70" s="556"/>
      <c r="Z70" s="556" t="str">
        <f t="shared" si="2"/>
        <v xml:space="preserve">Источник тепловой энергии  </v>
      </c>
      <c r="AA70" s="556"/>
      <c r="AB70" s="556"/>
      <c r="AC70" s="556"/>
      <c r="AD70" s="552"/>
      <c r="AE70" s="552"/>
      <c r="AF70" s="552"/>
      <c r="AG70" s="552"/>
      <c r="AH70" s="552"/>
      <c r="AI70" s="552"/>
      <c r="AJ70" s="552"/>
    </row>
    <row r="71" spans="1:36" s="491" customFormat="1" ht="78.75">
      <c r="A71" s="1285"/>
      <c r="B71" s="1285"/>
      <c r="C71" s="1285"/>
      <c r="D71" s="1285"/>
      <c r="E71" s="1285">
        <v>1</v>
      </c>
      <c r="F71" s="831"/>
      <c r="G71" s="831"/>
      <c r="H71" s="829">
        <v>1</v>
      </c>
      <c r="I71" s="1285">
        <v>1</v>
      </c>
      <c r="J71" s="831"/>
      <c r="K71" s="836"/>
      <c r="L71" s="560" t="str">
        <f>mergeValue(A71) &amp;"."&amp; mergeValue(B71)&amp;"."&amp; mergeValue(C71)&amp;"."&amp; mergeValue(D71)&amp;"."&amp; mergeValue(E71)</f>
        <v>1.1.1.1.1</v>
      </c>
      <c r="M71" s="522" t="s">
        <v>8</v>
      </c>
      <c r="N71" s="613"/>
      <c r="O71" s="1288"/>
      <c r="P71" s="1289"/>
      <c r="Q71" s="1289"/>
      <c r="R71" s="1289"/>
      <c r="S71" s="1289"/>
      <c r="T71" s="1289"/>
      <c r="U71" s="1289"/>
      <c r="V71" s="1290"/>
      <c r="W71" s="1127" t="s">
        <v>722</v>
      </c>
      <c r="X71" s="552"/>
      <c r="Y71" s="556"/>
      <c r="Z71" s="556" t="str">
        <f t="shared" si="2"/>
        <v>Схема подключения теплопотребляющей установки к коллектору источника тепловой энергии</v>
      </c>
      <c r="AA71" s="556"/>
      <c r="AB71" s="556"/>
      <c r="AC71" s="556"/>
      <c r="AD71" s="552"/>
      <c r="AE71" s="552"/>
      <c r="AF71" s="552"/>
      <c r="AG71" s="552"/>
      <c r="AH71" s="552"/>
      <c r="AI71" s="552"/>
      <c r="AJ71" s="552"/>
    </row>
    <row r="72" spans="1:36" s="491" customFormat="1" ht="33.75">
      <c r="A72" s="1285"/>
      <c r="B72" s="1285"/>
      <c r="C72" s="1285"/>
      <c r="D72" s="1285"/>
      <c r="E72" s="1285"/>
      <c r="F72" s="1285">
        <v>1</v>
      </c>
      <c r="G72" s="829"/>
      <c r="H72" s="829"/>
      <c r="I72" s="1285"/>
      <c r="J72" s="1285">
        <v>1</v>
      </c>
      <c r="K72" s="837"/>
      <c r="L72" s="560" t="str">
        <f>mergeValue(A72) &amp;"."&amp; mergeValue(B72)&amp;"."&amp; mergeValue(C72)&amp;"."&amp; mergeValue(D72)&amp;"."&amp; mergeValue(E72)&amp;"."&amp; mergeValue(F72)</f>
        <v>1.1.1.1.1.1</v>
      </c>
      <c r="M72" s="523" t="s">
        <v>9</v>
      </c>
      <c r="N72" s="613"/>
      <c r="O72" s="1288"/>
      <c r="P72" s="1289"/>
      <c r="Q72" s="1289"/>
      <c r="R72" s="1289"/>
      <c r="S72" s="1289"/>
      <c r="T72" s="1289"/>
      <c r="U72" s="1289"/>
      <c r="V72" s="1290"/>
      <c r="W72" s="1127" t="s">
        <v>723</v>
      </c>
      <c r="X72" s="552"/>
      <c r="Y72" s="556"/>
      <c r="Z72" s="556" t="str">
        <f t="shared" si="2"/>
        <v>Группа потребителей</v>
      </c>
      <c r="AA72" s="556"/>
      <c r="AB72" s="556"/>
      <c r="AC72" s="556"/>
      <c r="AD72" s="552"/>
      <c r="AE72" s="552"/>
      <c r="AF72" s="552"/>
      <c r="AG72" s="552"/>
      <c r="AH72" s="552"/>
      <c r="AI72" s="552"/>
      <c r="AJ72" s="552"/>
    </row>
    <row r="73" spans="1:36" s="491" customFormat="1" ht="122.1" customHeight="1">
      <c r="A73" s="1285"/>
      <c r="B73" s="1285"/>
      <c r="C73" s="1285"/>
      <c r="D73" s="1285"/>
      <c r="E73" s="1285"/>
      <c r="F73" s="1285"/>
      <c r="G73" s="829">
        <v>1</v>
      </c>
      <c r="H73" s="829"/>
      <c r="I73" s="1285"/>
      <c r="J73" s="1285"/>
      <c r="K73" s="837">
        <v>1</v>
      </c>
      <c r="L73" s="560" t="str">
        <f>mergeValue(A73) &amp;"."&amp; mergeValue(B73)&amp;"."&amp; mergeValue(C73)&amp;"."&amp; mergeValue(D73)&amp;"."&amp; mergeValue(E73)&amp;"."&amp; mergeValue(F73)&amp;"."&amp; mergeValue(G73)</f>
        <v>1.1.1.1.1.1.1</v>
      </c>
      <c r="M73" s="1014"/>
      <c r="N73" s="613"/>
      <c r="O73" s="530"/>
      <c r="P73" s="530"/>
      <c r="Q73" s="1038"/>
      <c r="R73" s="1292"/>
      <c r="S73" s="1293" t="s">
        <v>83</v>
      </c>
      <c r="T73" s="1292"/>
      <c r="U73" s="1293" t="s">
        <v>83</v>
      </c>
      <c r="V73" s="530"/>
      <c r="W73" s="1303" t="s">
        <v>724</v>
      </c>
      <c r="X73" s="552" t="str">
        <f>strCheckDate(O74:V74)</f>
        <v/>
      </c>
      <c r="Y73" s="556"/>
      <c r="Z73" s="556" t="str">
        <f t="shared" si="2"/>
        <v/>
      </c>
      <c r="AA73" s="556"/>
      <c r="AB73" s="556"/>
      <c r="AC73" s="556"/>
      <c r="AD73" s="552"/>
      <c r="AE73" s="552"/>
      <c r="AF73" s="552"/>
      <c r="AG73" s="552"/>
      <c r="AH73" s="552"/>
      <c r="AI73" s="552"/>
      <c r="AJ73" s="552"/>
    </row>
    <row r="74" spans="1:36" s="491" customFormat="1" ht="14.25" hidden="1" customHeight="1">
      <c r="A74" s="1285"/>
      <c r="B74" s="1285"/>
      <c r="C74" s="1285"/>
      <c r="D74" s="1285"/>
      <c r="E74" s="1285"/>
      <c r="F74" s="1285"/>
      <c r="G74" s="829"/>
      <c r="H74" s="829"/>
      <c r="I74" s="1285"/>
      <c r="J74" s="1285"/>
      <c r="K74" s="837"/>
      <c r="L74" s="567"/>
      <c r="M74" s="613"/>
      <c r="N74" s="613"/>
      <c r="O74" s="530"/>
      <c r="P74" s="530"/>
      <c r="Q74" s="551" t="str">
        <f>R73 &amp; "-" &amp; T73</f>
        <v>-</v>
      </c>
      <c r="R74" s="1292"/>
      <c r="S74" s="1293"/>
      <c r="T74" s="1292"/>
      <c r="U74" s="1293"/>
      <c r="V74" s="530"/>
      <c r="W74" s="1304"/>
      <c r="X74" s="552"/>
      <c r="Y74" s="556"/>
      <c r="Z74" s="556" t="str">
        <f t="shared" si="2"/>
        <v/>
      </c>
      <c r="AA74" s="556"/>
      <c r="AB74" s="556"/>
      <c r="AC74" s="556"/>
      <c r="AD74" s="552"/>
      <c r="AE74" s="552"/>
      <c r="AF74" s="552"/>
      <c r="AG74" s="552"/>
      <c r="AH74" s="552"/>
      <c r="AI74" s="552"/>
      <c r="AJ74" s="552"/>
    </row>
    <row r="75" spans="1:36" s="491" customFormat="1" ht="15" customHeight="1">
      <c r="A75" s="1285"/>
      <c r="B75" s="1285"/>
      <c r="C75" s="1285"/>
      <c r="D75" s="1285"/>
      <c r="E75" s="1285"/>
      <c r="F75" s="1285"/>
      <c r="G75" s="831"/>
      <c r="H75" s="829"/>
      <c r="I75" s="1285"/>
      <c r="J75" s="1285"/>
      <c r="K75" s="836"/>
      <c r="L75" s="506"/>
      <c r="M75" s="525" t="s">
        <v>24</v>
      </c>
      <c r="N75" s="532"/>
      <c r="O75" s="532"/>
      <c r="P75" s="532"/>
      <c r="Q75" s="532"/>
      <c r="R75" s="532"/>
      <c r="S75" s="532"/>
      <c r="T75" s="532"/>
      <c r="U75" s="532"/>
      <c r="V75" s="528"/>
      <c r="W75" s="1305"/>
      <c r="X75" s="552"/>
      <c r="Y75" s="556"/>
      <c r="Z75" s="556" t="str">
        <f t="shared" si="2"/>
        <v>Добавить вид теплоносителя (параметры теплоносителя)</v>
      </c>
      <c r="AA75" s="556"/>
      <c r="AB75" s="556"/>
      <c r="AC75" s="556"/>
      <c r="AD75" s="552"/>
      <c r="AE75" s="552"/>
      <c r="AF75" s="552"/>
      <c r="AG75" s="552"/>
      <c r="AH75" s="552"/>
      <c r="AI75" s="552"/>
      <c r="AJ75" s="552"/>
    </row>
    <row r="76" spans="1:36" s="491" customFormat="1" ht="15" customHeight="1">
      <c r="A76" s="1285"/>
      <c r="B76" s="1285"/>
      <c r="C76" s="1285"/>
      <c r="D76" s="1285"/>
      <c r="E76" s="1285"/>
      <c r="F76" s="831"/>
      <c r="G76" s="831"/>
      <c r="H76" s="829"/>
      <c r="I76" s="1285"/>
      <c r="J76" s="831"/>
      <c r="K76" s="836"/>
      <c r="L76" s="506"/>
      <c r="M76" s="524" t="s">
        <v>10</v>
      </c>
      <c r="N76" s="532"/>
      <c r="O76" s="532"/>
      <c r="P76" s="532"/>
      <c r="Q76" s="532"/>
      <c r="R76" s="532"/>
      <c r="S76" s="532"/>
      <c r="T76" s="532"/>
      <c r="U76" s="531"/>
      <c r="V76" s="532"/>
      <c r="W76" s="632"/>
      <c r="X76" s="552"/>
      <c r="Y76" s="556"/>
      <c r="Z76" s="556" t="str">
        <f t="shared" si="2"/>
        <v>Добавить группу потребителей</v>
      </c>
      <c r="AA76" s="556"/>
      <c r="AB76" s="556"/>
      <c r="AC76" s="556"/>
      <c r="AD76" s="552"/>
      <c r="AE76" s="552"/>
      <c r="AF76" s="552"/>
      <c r="AG76" s="552"/>
      <c r="AH76" s="552"/>
      <c r="AI76" s="552"/>
      <c r="AJ76" s="552"/>
    </row>
    <row r="77" spans="1:36" s="491" customFormat="1" ht="15" customHeight="1">
      <c r="A77" s="1285"/>
      <c r="B77" s="1285"/>
      <c r="C77" s="1285"/>
      <c r="D77" s="1285"/>
      <c r="E77" s="835"/>
      <c r="F77" s="831"/>
      <c r="G77" s="831"/>
      <c r="H77" s="831"/>
      <c r="I77" s="827"/>
      <c r="J77" s="824"/>
      <c r="K77" s="834"/>
      <c r="L77" s="506"/>
      <c r="M77" s="519" t="s">
        <v>11</v>
      </c>
      <c r="N77" s="532"/>
      <c r="O77" s="532"/>
      <c r="P77" s="532"/>
      <c r="Q77" s="532"/>
      <c r="R77" s="532"/>
      <c r="S77" s="532"/>
      <c r="T77" s="532"/>
      <c r="U77" s="531"/>
      <c r="V77" s="532"/>
      <c r="W77" s="632"/>
      <c r="X77" s="552"/>
      <c r="Y77" s="556"/>
      <c r="Z77" s="556" t="str">
        <f t="shared" si="2"/>
        <v>Добавить схему подключения</v>
      </c>
      <c r="AA77" s="556"/>
      <c r="AB77" s="556"/>
      <c r="AC77" s="556"/>
      <c r="AD77" s="552"/>
      <c r="AE77" s="552"/>
      <c r="AF77" s="552"/>
      <c r="AG77" s="552"/>
      <c r="AH77" s="552"/>
      <c r="AI77" s="552"/>
      <c r="AJ77" s="552"/>
    </row>
    <row r="78" spans="1:36" s="491" customFormat="1" ht="15" customHeight="1">
      <c r="A78" s="1285"/>
      <c r="B78" s="1285"/>
      <c r="C78" s="1285"/>
      <c r="D78" s="835"/>
      <c r="E78" s="835"/>
      <c r="F78" s="831"/>
      <c r="G78" s="831"/>
      <c r="H78" s="831"/>
      <c r="I78" s="827"/>
      <c r="J78" s="824"/>
      <c r="K78" s="834"/>
      <c r="L78" s="506"/>
      <c r="M78" s="518" t="s">
        <v>16</v>
      </c>
      <c r="N78" s="532"/>
      <c r="O78" s="532"/>
      <c r="P78" s="532"/>
      <c r="Q78" s="532"/>
      <c r="R78" s="532"/>
      <c r="S78" s="532"/>
      <c r="T78" s="532"/>
      <c r="U78" s="531"/>
      <c r="V78" s="532"/>
      <c r="W78" s="632"/>
      <c r="X78" s="552"/>
      <c r="Y78" s="556"/>
      <c r="Z78" s="556" t="str">
        <f t="shared" si="2"/>
        <v>Добавить источник тепловой энергии</v>
      </c>
      <c r="AA78" s="556"/>
      <c r="AB78" s="556"/>
      <c r="AC78" s="556"/>
      <c r="AD78" s="552"/>
      <c r="AE78" s="552"/>
      <c r="AF78" s="552"/>
      <c r="AG78" s="552"/>
      <c r="AH78" s="552"/>
      <c r="AI78" s="552"/>
      <c r="AJ78" s="552"/>
    </row>
    <row r="79" spans="1:36" s="491" customFormat="1" ht="15" customHeight="1">
      <c r="A79" s="1285"/>
      <c r="B79" s="1285"/>
      <c r="C79" s="835"/>
      <c r="D79" s="835"/>
      <c r="E79" s="835"/>
      <c r="F79" s="835"/>
      <c r="G79" s="840"/>
      <c r="H79" s="827"/>
      <c r="I79" s="838"/>
      <c r="J79" s="824"/>
      <c r="K79" s="839"/>
      <c r="L79" s="506"/>
      <c r="M79" s="517" t="s">
        <v>17</v>
      </c>
      <c r="N79" s="532"/>
      <c r="O79" s="532"/>
      <c r="P79" s="532"/>
      <c r="Q79" s="532"/>
      <c r="R79" s="532"/>
      <c r="S79" s="532"/>
      <c r="T79" s="532"/>
      <c r="U79" s="531"/>
      <c r="V79" s="532"/>
      <c r="W79" s="632"/>
      <c r="X79" s="552"/>
      <c r="Y79" s="556"/>
      <c r="Z79" s="556" t="str">
        <f t="shared" si="2"/>
        <v>Добавить наименование системы теплоснабжения</v>
      </c>
      <c r="AA79" s="556"/>
      <c r="AB79" s="556"/>
      <c r="AC79" s="556"/>
      <c r="AD79" s="552"/>
      <c r="AE79" s="552"/>
      <c r="AF79" s="552"/>
      <c r="AG79" s="552"/>
      <c r="AH79" s="552"/>
      <c r="AI79" s="552"/>
      <c r="AJ79" s="552"/>
    </row>
    <row r="80" spans="1:36" s="491" customFormat="1" ht="15" customHeight="1">
      <c r="A80" s="1285"/>
      <c r="B80" s="835"/>
      <c r="C80" s="835"/>
      <c r="D80" s="835"/>
      <c r="E80" s="835"/>
      <c r="F80" s="835"/>
      <c r="G80" s="840"/>
      <c r="H80" s="827"/>
      <c r="I80" s="827"/>
      <c r="J80" s="824"/>
      <c r="K80" s="834"/>
      <c r="L80" s="506"/>
      <c r="M80" s="526" t="s">
        <v>18</v>
      </c>
      <c r="N80" s="532"/>
      <c r="O80" s="532"/>
      <c r="P80" s="532"/>
      <c r="Q80" s="532"/>
      <c r="R80" s="532"/>
      <c r="S80" s="532"/>
      <c r="T80" s="532"/>
      <c r="U80" s="531"/>
      <c r="V80" s="532"/>
      <c r="W80" s="632"/>
      <c r="X80" s="552"/>
      <c r="Y80" s="556"/>
      <c r="Z80" s="556" t="str">
        <f t="shared" si="2"/>
        <v>Добавить территорию действия тарифа</v>
      </c>
      <c r="AA80" s="556"/>
      <c r="AB80" s="556"/>
      <c r="AC80" s="556"/>
      <c r="AD80" s="552"/>
      <c r="AE80" s="552"/>
      <c r="AF80" s="552"/>
      <c r="AG80" s="552"/>
      <c r="AH80" s="552"/>
      <c r="AI80" s="552"/>
      <c r="AJ80" s="552"/>
    </row>
    <row r="81" spans="1:36" s="490" customFormat="1" ht="15" customHeight="1">
      <c r="A81" s="823"/>
      <c r="B81" s="823"/>
      <c r="C81" s="823"/>
      <c r="D81" s="823"/>
      <c r="E81" s="823"/>
      <c r="F81" s="823"/>
      <c r="G81" s="823"/>
      <c r="H81" s="823"/>
      <c r="I81" s="823"/>
      <c r="J81" s="823"/>
      <c r="K81" s="823"/>
      <c r="L81" s="460"/>
      <c r="M81" s="533" t="s">
        <v>308</v>
      </c>
      <c r="N81" s="532"/>
      <c r="O81" s="532"/>
      <c r="P81" s="532"/>
      <c r="Q81" s="532"/>
      <c r="R81" s="532"/>
      <c r="S81" s="532"/>
      <c r="T81" s="532"/>
      <c r="U81" s="531"/>
      <c r="V81" s="726"/>
      <c r="W81" s="726"/>
      <c r="X81" s="726"/>
      <c r="Y81" s="726"/>
      <c r="Z81" s="726"/>
      <c r="AA81" s="726"/>
      <c r="AB81" s="725"/>
      <c r="AC81" s="726"/>
      <c r="AD81" s="632"/>
      <c r="AE81" s="554"/>
      <c r="AF81" s="554"/>
      <c r="AG81" s="554"/>
      <c r="AH81" s="554"/>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8"/>
      <c r="Y83" s="208"/>
      <c r="Z83" s="208"/>
      <c r="AA83" s="208"/>
      <c r="AB83" s="208"/>
      <c r="AC83" s="208"/>
      <c r="AD83" s="208"/>
      <c r="AE83" s="208"/>
      <c r="AF83" s="208"/>
      <c r="AG83" s="208"/>
      <c r="AH83" s="208"/>
      <c r="AI83" s="208"/>
      <c r="AJ83" s="208"/>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1" customFormat="1" ht="22.5">
      <c r="A85" s="1285">
        <v>1</v>
      </c>
      <c r="B85" s="865"/>
      <c r="C85" s="865"/>
      <c r="D85" s="865"/>
      <c r="E85" s="866"/>
      <c r="F85" s="867"/>
      <c r="G85" s="865"/>
      <c r="H85" s="865"/>
      <c r="I85" s="868"/>
      <c r="J85" s="863"/>
      <c r="K85" s="872">
        <v>1</v>
      </c>
      <c r="L85" s="560">
        <f>mergeValue(A85)</f>
        <v>1</v>
      </c>
      <c r="M85" s="608" t="s">
        <v>19</v>
      </c>
      <c r="N85" s="547"/>
      <c r="O85" s="1384"/>
      <c r="P85" s="1385"/>
      <c r="Q85" s="1385"/>
      <c r="R85" s="1385"/>
      <c r="S85" s="1385"/>
      <c r="T85" s="1385"/>
      <c r="U85" s="1385"/>
      <c r="V85" s="1386"/>
      <c r="W85" s="1127" t="s">
        <v>721</v>
      </c>
      <c r="X85" s="552"/>
      <c r="Y85" s="552"/>
      <c r="Z85" s="552"/>
      <c r="AA85" s="552"/>
      <c r="AB85" s="552"/>
      <c r="AC85" s="552"/>
      <c r="AD85" s="552"/>
      <c r="AE85" s="552"/>
      <c r="AF85" s="552"/>
      <c r="AG85" s="552"/>
      <c r="AH85" s="552"/>
      <c r="AI85" s="552"/>
    </row>
    <row r="86" spans="1:36" s="491" customFormat="1" ht="22.5">
      <c r="A86" s="1285"/>
      <c r="B86" s="1285">
        <v>1</v>
      </c>
      <c r="C86" s="865"/>
      <c r="D86" s="865"/>
      <c r="E86" s="867"/>
      <c r="F86" s="867"/>
      <c r="G86" s="865"/>
      <c r="H86" s="865"/>
      <c r="I86" s="862"/>
      <c r="J86" s="861"/>
      <c r="K86" s="872">
        <v>1</v>
      </c>
      <c r="L86" s="560" t="str">
        <f>mergeValue(A86) &amp;"."&amp; mergeValue(B86)</f>
        <v>1.1</v>
      </c>
      <c r="M86" s="514" t="s">
        <v>15</v>
      </c>
      <c r="N86" s="547"/>
      <c r="O86" s="1384"/>
      <c r="P86" s="1385"/>
      <c r="Q86" s="1385"/>
      <c r="R86" s="1385"/>
      <c r="S86" s="1385"/>
      <c r="T86" s="1385"/>
      <c r="U86" s="1385"/>
      <c r="V86" s="1386"/>
      <c r="W86" s="1127" t="s">
        <v>460</v>
      </c>
      <c r="X86" s="552"/>
      <c r="Y86" s="552"/>
      <c r="Z86" s="552"/>
      <c r="AA86" s="552"/>
      <c r="AB86" s="552"/>
      <c r="AC86" s="552"/>
      <c r="AD86" s="552"/>
      <c r="AE86" s="552"/>
      <c r="AF86" s="552"/>
      <c r="AG86" s="552"/>
      <c r="AH86" s="552"/>
      <c r="AI86" s="552"/>
    </row>
    <row r="87" spans="1:36" s="491" customFormat="1" ht="22.5">
      <c r="A87" s="1285"/>
      <c r="B87" s="1285"/>
      <c r="C87" s="1285">
        <v>1</v>
      </c>
      <c r="D87" s="865"/>
      <c r="E87" s="867"/>
      <c r="F87" s="867"/>
      <c r="G87" s="865"/>
      <c r="H87" s="865"/>
      <c r="I87" s="869"/>
      <c r="J87" s="861"/>
      <c r="K87" s="872">
        <v>1</v>
      </c>
      <c r="L87" s="560" t="str">
        <f>mergeValue(A87) &amp;"."&amp; mergeValue(B87)&amp;"."&amp; mergeValue(C87)</f>
        <v>1.1.1</v>
      </c>
      <c r="M87" s="515" t="s">
        <v>7</v>
      </c>
      <c r="N87" s="547"/>
      <c r="O87" s="1384"/>
      <c r="P87" s="1385"/>
      <c r="Q87" s="1385"/>
      <c r="R87" s="1385"/>
      <c r="S87" s="1385"/>
      <c r="T87" s="1385"/>
      <c r="U87" s="1385"/>
      <c r="V87" s="1386"/>
      <c r="W87" s="1127" t="s">
        <v>601</v>
      </c>
      <c r="X87" s="552"/>
      <c r="Y87" s="552"/>
      <c r="Z87" s="552"/>
      <c r="AA87" s="552"/>
      <c r="AB87" s="552"/>
      <c r="AC87" s="552"/>
      <c r="AD87" s="552"/>
      <c r="AE87" s="552"/>
      <c r="AF87" s="552"/>
      <c r="AG87" s="552"/>
      <c r="AH87" s="552"/>
      <c r="AI87" s="552"/>
    </row>
    <row r="88" spans="1:36" s="491" customFormat="1" ht="22.5">
      <c r="A88" s="1285"/>
      <c r="B88" s="1285"/>
      <c r="C88" s="1285"/>
      <c r="D88" s="1285">
        <v>1</v>
      </c>
      <c r="E88" s="867"/>
      <c r="F88" s="867"/>
      <c r="G88" s="865"/>
      <c r="H88" s="865"/>
      <c r="I88" s="1285">
        <v>1</v>
      </c>
      <c r="J88" s="861"/>
      <c r="K88" s="872">
        <v>1</v>
      </c>
      <c r="L88" s="560" t="str">
        <f>mergeValue(A88) &amp;"."&amp; mergeValue(B88)&amp;"."&amp; mergeValue(C88)&amp;"."&amp; mergeValue(D88)</f>
        <v>1.1.1.1</v>
      </c>
      <c r="M88" s="516" t="s">
        <v>21</v>
      </c>
      <c r="N88" s="547"/>
      <c r="O88" s="1384"/>
      <c r="P88" s="1385"/>
      <c r="Q88" s="1385"/>
      <c r="R88" s="1385"/>
      <c r="S88" s="1385"/>
      <c r="T88" s="1385"/>
      <c r="U88" s="1385"/>
      <c r="V88" s="1386"/>
      <c r="W88" s="1127" t="s">
        <v>602</v>
      </c>
      <c r="X88" s="552"/>
      <c r="Y88" s="552"/>
      <c r="Z88" s="552"/>
      <c r="AA88" s="552"/>
      <c r="AB88" s="552"/>
      <c r="AC88" s="552"/>
      <c r="AD88" s="552"/>
      <c r="AE88" s="552"/>
      <c r="AF88" s="552"/>
      <c r="AG88" s="552"/>
      <c r="AH88" s="552"/>
      <c r="AI88" s="552"/>
    </row>
    <row r="89" spans="1:36" s="491" customFormat="1" ht="11.25" hidden="1" customHeight="1">
      <c r="A89" s="1285"/>
      <c r="B89" s="1285"/>
      <c r="C89" s="1285"/>
      <c r="D89" s="1285"/>
      <c r="E89" s="1285">
        <v>1</v>
      </c>
      <c r="F89" s="867"/>
      <c r="G89" s="865"/>
      <c r="H89" s="865"/>
      <c r="I89" s="1285"/>
      <c r="J89" s="867"/>
      <c r="K89" s="872">
        <v>1</v>
      </c>
      <c r="L89" s="560"/>
      <c r="M89" s="522"/>
      <c r="N89" s="548"/>
      <c r="O89" s="1387"/>
      <c r="P89" s="1388"/>
      <c r="Q89" s="1388"/>
      <c r="R89" s="1388"/>
      <c r="S89" s="1388"/>
      <c r="T89" s="1388"/>
      <c r="U89" s="1388"/>
      <c r="V89" s="1389"/>
      <c r="W89" s="1088"/>
      <c r="X89" s="552"/>
      <c r="Y89" s="552"/>
      <c r="Z89" s="552"/>
      <c r="AA89" s="552"/>
      <c r="AB89" s="552"/>
      <c r="AC89" s="552"/>
      <c r="AD89" s="552"/>
      <c r="AE89" s="552"/>
      <c r="AF89" s="552"/>
      <c r="AG89" s="552"/>
      <c r="AH89" s="552"/>
      <c r="AI89" s="552"/>
    </row>
    <row r="90" spans="1:36" s="491" customFormat="1" ht="33.75">
      <c r="A90" s="1285"/>
      <c r="B90" s="1285"/>
      <c r="C90" s="1285"/>
      <c r="D90" s="1285"/>
      <c r="E90" s="1285"/>
      <c r="F90" s="1285">
        <v>1</v>
      </c>
      <c r="G90" s="865"/>
      <c r="H90" s="865"/>
      <c r="I90" s="1285"/>
      <c r="J90" s="1322"/>
      <c r="K90" s="872">
        <v>1</v>
      </c>
      <c r="L90" s="560" t="str">
        <f>mergeValue(A90) &amp;"."&amp; mergeValue(B90)&amp;"."&amp; mergeValue(C90)&amp;"."&amp; mergeValue(D90)&amp;"."&amp;  mergeValue(F90)</f>
        <v>1.1.1.1.1</v>
      </c>
      <c r="M90" s="522" t="s">
        <v>9</v>
      </c>
      <c r="N90" s="548"/>
      <c r="O90" s="1288"/>
      <c r="P90" s="1289"/>
      <c r="Q90" s="1289"/>
      <c r="R90" s="1289"/>
      <c r="S90" s="1289"/>
      <c r="T90" s="1289"/>
      <c r="U90" s="1289"/>
      <c r="V90" s="1290"/>
      <c r="W90" s="1127" t="s">
        <v>723</v>
      </c>
      <c r="X90" s="552"/>
      <c r="Y90" s="556" t="str">
        <f>strCheckUnique(Z90:Z93)</f>
        <v/>
      </c>
      <c r="Z90" s="552"/>
      <c r="AA90" s="556"/>
      <c r="AB90" s="552"/>
      <c r="AC90" s="552"/>
      <c r="AD90" s="552"/>
      <c r="AE90" s="552"/>
      <c r="AF90" s="552"/>
      <c r="AG90" s="552"/>
      <c r="AH90" s="552"/>
      <c r="AI90" s="552"/>
    </row>
    <row r="91" spans="1:36" s="491" customFormat="1" ht="99" customHeight="1">
      <c r="A91" s="1285"/>
      <c r="B91" s="1285"/>
      <c r="C91" s="1285"/>
      <c r="D91" s="1285"/>
      <c r="E91" s="1285"/>
      <c r="F91" s="1285"/>
      <c r="G91" s="865">
        <v>1</v>
      </c>
      <c r="H91" s="865"/>
      <c r="I91" s="1285"/>
      <c r="J91" s="1322"/>
      <c r="K91" s="864"/>
      <c r="L91" s="560" t="str">
        <f>mergeValue(A91) &amp;"."&amp; mergeValue(B91)&amp;"."&amp; mergeValue(C91)&amp;"."&amp; mergeValue(D91)&amp;"."&amp;  mergeValue(F91)&amp;"."&amp;  mergeValue(G91)</f>
        <v>1.1.1.1.1.1</v>
      </c>
      <c r="M91" s="1014"/>
      <c r="N91" s="553"/>
      <c r="O91" s="530"/>
      <c r="P91" s="530"/>
      <c r="Q91" s="530"/>
      <c r="R91" s="1291"/>
      <c r="S91" s="1293" t="s">
        <v>83</v>
      </c>
      <c r="T91" s="1291"/>
      <c r="U91" s="1293" t="s">
        <v>83</v>
      </c>
      <c r="V91" s="505"/>
      <c r="W91" s="1303" t="s">
        <v>736</v>
      </c>
      <c r="X91" s="552" t="str">
        <f>strCheckDate(O92:V92)</f>
        <v/>
      </c>
      <c r="Y91" s="556"/>
      <c r="Z91" s="556" t="str">
        <f>IF(M91="","",M91 )</f>
        <v/>
      </c>
      <c r="AA91" s="556"/>
      <c r="AB91" s="556"/>
      <c r="AC91" s="556"/>
      <c r="AD91" s="552"/>
      <c r="AE91" s="552"/>
      <c r="AF91" s="552"/>
      <c r="AG91" s="552"/>
      <c r="AH91" s="552"/>
      <c r="AI91" s="552"/>
    </row>
    <row r="92" spans="1:36" s="491" customFormat="1" ht="11.25" hidden="1" customHeight="1">
      <c r="A92" s="1285"/>
      <c r="B92" s="1285"/>
      <c r="C92" s="1285"/>
      <c r="D92" s="1285"/>
      <c r="E92" s="1285"/>
      <c r="F92" s="1285"/>
      <c r="G92" s="865"/>
      <c r="H92" s="865"/>
      <c r="I92" s="1285"/>
      <c r="J92" s="1322"/>
      <c r="K92" s="872">
        <v>1</v>
      </c>
      <c r="L92" s="567"/>
      <c r="M92" s="613"/>
      <c r="N92" s="553"/>
      <c r="O92" s="530"/>
      <c r="P92" s="530"/>
      <c r="Q92" s="551" t="str">
        <f>R91 &amp; "-" &amp; T91</f>
        <v>-</v>
      </c>
      <c r="R92" s="1291"/>
      <c r="S92" s="1293"/>
      <c r="T92" s="1291"/>
      <c r="U92" s="1293"/>
      <c r="V92" s="505"/>
      <c r="W92" s="1304"/>
      <c r="X92" s="552"/>
      <c r="Y92" s="556"/>
      <c r="Z92" s="556"/>
      <c r="AA92" s="556"/>
      <c r="AB92" s="556"/>
      <c r="AC92" s="556"/>
      <c r="AD92" s="552"/>
      <c r="AE92" s="552"/>
      <c r="AF92" s="552"/>
      <c r="AG92" s="552"/>
      <c r="AH92" s="552"/>
      <c r="AI92" s="552"/>
    </row>
    <row r="93" spans="1:36" s="490" customFormat="1" ht="15" customHeight="1">
      <c r="A93" s="1285"/>
      <c r="B93" s="1285"/>
      <c r="C93" s="1285"/>
      <c r="D93" s="1285"/>
      <c r="E93" s="1285"/>
      <c r="F93" s="1285"/>
      <c r="G93" s="865"/>
      <c r="H93" s="865"/>
      <c r="I93" s="1285"/>
      <c r="J93" s="1322"/>
      <c r="K93" s="872">
        <v>1</v>
      </c>
      <c r="L93" s="506"/>
      <c r="M93" s="524" t="s">
        <v>24</v>
      </c>
      <c r="N93" s="519"/>
      <c r="O93" s="513"/>
      <c r="P93" s="513"/>
      <c r="Q93" s="513"/>
      <c r="R93" s="540"/>
      <c r="S93" s="532"/>
      <c r="T93" s="531"/>
      <c r="U93" s="519"/>
      <c r="V93" s="528"/>
      <c r="W93" s="1305"/>
      <c r="X93" s="554"/>
      <c r="Y93" s="554"/>
      <c r="Z93" s="554"/>
      <c r="AA93" s="554"/>
      <c r="AB93" s="554"/>
      <c r="AC93" s="554"/>
      <c r="AD93" s="554"/>
      <c r="AE93" s="554"/>
      <c r="AF93" s="554"/>
      <c r="AG93" s="554"/>
      <c r="AH93" s="554"/>
      <c r="AI93" s="554"/>
    </row>
    <row r="94" spans="1:36" s="490" customFormat="1" ht="15" customHeight="1">
      <c r="A94" s="1285"/>
      <c r="B94" s="1285"/>
      <c r="C94" s="1285"/>
      <c r="D94" s="1285"/>
      <c r="E94" s="1285"/>
      <c r="F94" s="867"/>
      <c r="G94" s="867"/>
      <c r="H94" s="865"/>
      <c r="I94" s="1285"/>
      <c r="J94" s="867"/>
      <c r="K94" s="871"/>
      <c r="L94" s="506"/>
      <c r="M94" s="519" t="s">
        <v>10</v>
      </c>
      <c r="N94" s="524"/>
      <c r="O94" s="524"/>
      <c r="P94" s="524"/>
      <c r="Q94" s="524"/>
      <c r="R94" s="524"/>
      <c r="S94" s="524"/>
      <c r="T94" s="524"/>
      <c r="U94" s="524"/>
      <c r="V94" s="524"/>
      <c r="W94" s="528"/>
      <c r="X94" s="554"/>
      <c r="Y94" s="554"/>
      <c r="Z94" s="554"/>
      <c r="AA94" s="554"/>
      <c r="AB94" s="554"/>
      <c r="AC94" s="554"/>
      <c r="AD94" s="554"/>
      <c r="AE94" s="554"/>
      <c r="AF94" s="554"/>
      <c r="AG94" s="554"/>
      <c r="AH94" s="554"/>
      <c r="AI94" s="554"/>
      <c r="AJ94" s="554"/>
    </row>
    <row r="95" spans="1:36" s="490" customFormat="1" ht="15" hidden="1" customHeight="1">
      <c r="A95" s="1285"/>
      <c r="B95" s="1285"/>
      <c r="C95" s="1285"/>
      <c r="D95" s="1285"/>
      <c r="E95" s="867"/>
      <c r="F95" s="867"/>
      <c r="G95" s="867"/>
      <c r="H95" s="865"/>
      <c r="I95" s="1285"/>
      <c r="J95" s="867"/>
      <c r="K95" s="871"/>
      <c r="L95" s="506"/>
      <c r="M95" s="519"/>
      <c r="N95" s="524"/>
      <c r="O95" s="524"/>
      <c r="P95" s="524"/>
      <c r="Q95" s="524"/>
      <c r="R95" s="524"/>
      <c r="S95" s="524"/>
      <c r="T95" s="524"/>
      <c r="U95" s="524"/>
      <c r="V95" s="524"/>
      <c r="W95" s="528"/>
      <c r="X95" s="554"/>
      <c r="Y95" s="554"/>
      <c r="Z95" s="554"/>
      <c r="AA95" s="554"/>
      <c r="AB95" s="554"/>
      <c r="AC95" s="554"/>
      <c r="AD95" s="554"/>
      <c r="AE95" s="554"/>
      <c r="AF95" s="554"/>
      <c r="AG95" s="554"/>
      <c r="AH95" s="554"/>
      <c r="AI95" s="554"/>
      <c r="AJ95" s="554"/>
    </row>
    <row r="96" spans="1:36" s="490" customFormat="1" ht="15" customHeight="1">
      <c r="A96" s="1285"/>
      <c r="B96" s="1285"/>
      <c r="C96" s="1285"/>
      <c r="D96" s="870"/>
      <c r="E96" s="870"/>
      <c r="F96" s="867"/>
      <c r="G96" s="865"/>
      <c r="H96" s="865"/>
      <c r="I96" s="863"/>
      <c r="J96" s="860"/>
      <c r="K96" s="872">
        <v>1</v>
      </c>
      <c r="L96" s="506"/>
      <c r="M96" s="518" t="s">
        <v>16</v>
      </c>
      <c r="N96" s="517"/>
      <c r="O96" s="513"/>
      <c r="P96" s="513"/>
      <c r="Q96" s="513"/>
      <c r="R96" s="540"/>
      <c r="S96" s="532"/>
      <c r="T96" s="531"/>
      <c r="U96" s="517"/>
      <c r="V96" s="532"/>
      <c r="W96" s="528"/>
      <c r="X96" s="554"/>
      <c r="Y96" s="554"/>
      <c r="Z96" s="554"/>
      <c r="AA96" s="554"/>
      <c r="AB96" s="554"/>
      <c r="AC96" s="554"/>
      <c r="AD96" s="554"/>
      <c r="AE96" s="554"/>
      <c r="AF96" s="554"/>
      <c r="AG96" s="554"/>
      <c r="AH96" s="554"/>
      <c r="AI96" s="554"/>
    </row>
    <row r="97" spans="1:40" s="490" customFormat="1" ht="15" customHeight="1">
      <c r="A97" s="1285"/>
      <c r="B97" s="1285"/>
      <c r="C97" s="870"/>
      <c r="D97" s="870"/>
      <c r="E97" s="870"/>
      <c r="F97" s="870"/>
      <c r="G97" s="865"/>
      <c r="H97" s="865"/>
      <c r="I97" s="873"/>
      <c r="J97" s="860"/>
      <c r="K97" s="872">
        <v>1</v>
      </c>
      <c r="L97" s="506"/>
      <c r="M97" s="517" t="s">
        <v>17</v>
      </c>
      <c r="N97" s="517"/>
      <c r="O97" s="513"/>
      <c r="P97" s="513"/>
      <c r="Q97" s="513"/>
      <c r="R97" s="540"/>
      <c r="S97" s="532"/>
      <c r="T97" s="531"/>
      <c r="U97" s="517"/>
      <c r="V97" s="532"/>
      <c r="W97" s="528"/>
      <c r="X97" s="554"/>
      <c r="Y97" s="554"/>
      <c r="Z97" s="554"/>
      <c r="AA97" s="554"/>
      <c r="AB97" s="554"/>
      <c r="AC97" s="554"/>
      <c r="AD97" s="554"/>
      <c r="AE97" s="554"/>
      <c r="AF97" s="554"/>
      <c r="AG97" s="554"/>
      <c r="AH97" s="554"/>
      <c r="AI97" s="554"/>
    </row>
    <row r="98" spans="1:40" s="490" customFormat="1" ht="15" customHeight="1">
      <c r="A98" s="1285"/>
      <c r="B98" s="870"/>
      <c r="C98" s="870"/>
      <c r="D98" s="870"/>
      <c r="E98" s="870"/>
      <c r="F98" s="870"/>
      <c r="G98" s="865"/>
      <c r="H98" s="865"/>
      <c r="I98" s="863"/>
      <c r="J98" s="860"/>
      <c r="K98" s="872">
        <v>1</v>
      </c>
      <c r="L98" s="506"/>
      <c r="M98" s="526" t="s">
        <v>18</v>
      </c>
      <c r="N98" s="517"/>
      <c r="O98" s="513"/>
      <c r="P98" s="513"/>
      <c r="Q98" s="513"/>
      <c r="R98" s="540"/>
      <c r="S98" s="532"/>
      <c r="T98" s="531"/>
      <c r="U98" s="517"/>
      <c r="V98" s="532"/>
      <c r="W98" s="528"/>
      <c r="X98" s="554"/>
      <c r="Y98" s="554"/>
      <c r="Z98" s="554"/>
      <c r="AA98" s="554"/>
      <c r="AB98" s="554"/>
      <c r="AC98" s="554"/>
      <c r="AD98" s="554"/>
      <c r="AE98" s="554"/>
      <c r="AF98" s="554"/>
      <c r="AG98" s="554"/>
      <c r="AH98" s="554"/>
      <c r="AI98" s="554"/>
    </row>
    <row r="99" spans="1:40" s="490" customFormat="1" ht="15" customHeight="1">
      <c r="A99" s="859"/>
      <c r="B99" s="859"/>
      <c r="C99" s="859"/>
      <c r="D99" s="859"/>
      <c r="E99" s="859"/>
      <c r="F99" s="859"/>
      <c r="G99" s="859"/>
      <c r="H99" s="859"/>
      <c r="I99" s="859"/>
      <c r="J99" s="859"/>
      <c r="K99" s="859"/>
      <c r="L99" s="460"/>
      <c r="M99" s="533" t="s">
        <v>308</v>
      </c>
      <c r="N99" s="517"/>
      <c r="O99" s="513"/>
      <c r="P99" s="513"/>
      <c r="Q99" s="513"/>
      <c r="R99" s="540"/>
      <c r="S99" s="532"/>
      <c r="T99" s="531"/>
      <c r="U99" s="517"/>
      <c r="V99" s="532"/>
      <c r="W99" s="528"/>
      <c r="X99" s="554"/>
      <c r="Y99" s="554"/>
      <c r="Z99" s="554"/>
      <c r="AA99" s="554"/>
      <c r="AB99" s="554"/>
      <c r="AC99" s="554"/>
      <c r="AD99" s="554"/>
      <c r="AE99" s="554"/>
      <c r="AF99" s="554"/>
      <c r="AG99" s="554"/>
      <c r="AH99" s="554"/>
      <c r="AI99" s="554"/>
    </row>
    <row r="100" spans="1:40" s="564" customFormat="1" ht="15" customHeight="1">
      <c r="A100" s="563"/>
      <c r="B100" s="563"/>
      <c r="C100" s="563"/>
      <c r="D100" s="563"/>
      <c r="E100" s="563"/>
      <c r="F100" s="563"/>
      <c r="G100" s="562"/>
      <c r="H100" s="563"/>
      <c r="I100" s="645"/>
      <c r="J100" s="646"/>
      <c r="L100" s="565"/>
      <c r="M100" s="640"/>
      <c r="N100" s="641"/>
      <c r="O100" s="642"/>
      <c r="P100" s="642"/>
      <c r="Q100" s="642"/>
      <c r="R100" s="643"/>
      <c r="S100" s="521"/>
      <c r="T100" s="644"/>
      <c r="U100" s="641"/>
      <c r="V100" s="521"/>
      <c r="W100" s="521"/>
      <c r="X100" s="563"/>
      <c r="Y100" s="563"/>
      <c r="Z100" s="563"/>
      <c r="AA100" s="563"/>
      <c r="AB100" s="563"/>
      <c r="AC100" s="563"/>
      <c r="AD100" s="563"/>
      <c r="AE100" s="563"/>
      <c r="AF100" s="563"/>
      <c r="AG100" s="563"/>
      <c r="AH100" s="563"/>
      <c r="AI100" s="563"/>
    </row>
    <row r="101" spans="1:40" s="34" customFormat="1" ht="17.100000000000001" customHeight="1">
      <c r="G101" s="34" t="s">
        <v>12</v>
      </c>
      <c r="I101" s="34" t="s">
        <v>67</v>
      </c>
      <c r="V101" s="151"/>
    </row>
    <row r="102" spans="1:40" ht="17.100000000000001" customHeight="1">
      <c r="X102" s="437"/>
      <c r="Y102" s="40"/>
      <c r="Z102" s="40"/>
    </row>
    <row r="103" spans="1:40" s="491" customFormat="1" ht="22.5">
      <c r="A103" s="1285">
        <v>1</v>
      </c>
      <c r="B103" s="1024"/>
      <c r="C103" s="1024"/>
      <c r="D103" s="1024"/>
      <c r="E103" s="1025"/>
      <c r="F103" s="1026"/>
      <c r="G103" s="1024"/>
      <c r="H103" s="1024"/>
      <c r="I103" s="1005"/>
      <c r="J103" s="1010"/>
      <c r="K103" s="1010"/>
      <c r="L103" s="560">
        <f>mergeValue(A103)</f>
        <v>1</v>
      </c>
      <c r="M103" s="608" t="s">
        <v>19</v>
      </c>
      <c r="N103" s="547"/>
      <c r="O103" s="1384"/>
      <c r="P103" s="1385"/>
      <c r="Q103" s="1385"/>
      <c r="R103" s="1385"/>
      <c r="S103" s="1385"/>
      <c r="T103" s="1385"/>
      <c r="U103" s="1385"/>
      <c r="V103" s="1385"/>
      <c r="W103" s="1385"/>
      <c r="X103" s="1385"/>
      <c r="Y103" s="1385"/>
      <c r="Z103" s="1385"/>
      <c r="AA103" s="1386"/>
      <c r="AB103" s="1127" t="s">
        <v>721</v>
      </c>
      <c r="AC103" s="552"/>
      <c r="AD103" s="552"/>
      <c r="AE103" s="552"/>
      <c r="AF103" s="552"/>
      <c r="AG103" s="552"/>
      <c r="AH103" s="552"/>
      <c r="AI103" s="552"/>
      <c r="AJ103" s="552"/>
      <c r="AK103" s="552"/>
      <c r="AL103" s="552"/>
      <c r="AM103" s="552"/>
      <c r="AN103" s="552"/>
    </row>
    <row r="104" spans="1:40" s="491" customFormat="1" ht="22.5">
      <c r="A104" s="1285"/>
      <c r="B104" s="1285">
        <v>1</v>
      </c>
      <c r="C104" s="1024"/>
      <c r="D104" s="1024"/>
      <c r="E104" s="1026"/>
      <c r="F104" s="1026"/>
      <c r="G104" s="1024"/>
      <c r="H104" s="1024"/>
      <c r="I104" s="1012"/>
      <c r="J104" s="1007"/>
      <c r="K104" s="1006"/>
      <c r="L104" s="560" t="str">
        <f>mergeValue(A104) &amp;"."&amp; mergeValue(B104)</f>
        <v>1.1</v>
      </c>
      <c r="M104" s="514" t="s">
        <v>15</v>
      </c>
      <c r="N104" s="547"/>
      <c r="O104" s="1384"/>
      <c r="P104" s="1385"/>
      <c r="Q104" s="1385"/>
      <c r="R104" s="1385"/>
      <c r="S104" s="1385"/>
      <c r="T104" s="1385"/>
      <c r="U104" s="1385"/>
      <c r="V104" s="1385"/>
      <c r="W104" s="1385"/>
      <c r="X104" s="1385"/>
      <c r="Y104" s="1385"/>
      <c r="Z104" s="1385"/>
      <c r="AA104" s="1386"/>
      <c r="AB104" s="1127" t="s">
        <v>460</v>
      </c>
      <c r="AC104" s="552"/>
      <c r="AD104" s="552"/>
      <c r="AE104" s="552"/>
      <c r="AF104" s="552"/>
      <c r="AG104" s="552"/>
      <c r="AH104" s="552"/>
      <c r="AI104" s="552"/>
      <c r="AJ104" s="552"/>
      <c r="AK104" s="552"/>
      <c r="AL104" s="552"/>
      <c r="AM104" s="552"/>
      <c r="AN104" s="552"/>
    </row>
    <row r="105" spans="1:40" s="491" customFormat="1" ht="22.5">
      <c r="A105" s="1285"/>
      <c r="B105" s="1285"/>
      <c r="C105" s="1285">
        <v>1</v>
      </c>
      <c r="D105" s="1024"/>
      <c r="E105" s="1026"/>
      <c r="F105" s="1026"/>
      <c r="G105" s="1024"/>
      <c r="H105" s="1024"/>
      <c r="I105" s="1012"/>
      <c r="J105" s="1007"/>
      <c r="K105" s="1006"/>
      <c r="L105" s="560" t="str">
        <f>mergeValue(A105) &amp;"."&amp; mergeValue(B105)&amp;"."&amp; mergeValue(C105)</f>
        <v>1.1.1</v>
      </c>
      <c r="M105" s="515" t="s">
        <v>7</v>
      </c>
      <c r="N105" s="547"/>
      <c r="O105" s="1384"/>
      <c r="P105" s="1385"/>
      <c r="Q105" s="1385"/>
      <c r="R105" s="1385"/>
      <c r="S105" s="1385"/>
      <c r="T105" s="1385"/>
      <c r="U105" s="1385"/>
      <c r="V105" s="1385"/>
      <c r="W105" s="1385"/>
      <c r="X105" s="1385"/>
      <c r="Y105" s="1385"/>
      <c r="Z105" s="1385"/>
      <c r="AA105" s="1386"/>
      <c r="AB105" s="1127" t="s">
        <v>601</v>
      </c>
      <c r="AC105" s="552"/>
      <c r="AD105" s="552"/>
      <c r="AE105" s="552"/>
      <c r="AF105" s="552"/>
      <c r="AG105" s="552"/>
      <c r="AH105" s="552"/>
      <c r="AI105" s="552"/>
      <c r="AJ105" s="552"/>
      <c r="AK105" s="552"/>
      <c r="AL105" s="552"/>
      <c r="AM105" s="552"/>
      <c r="AN105" s="552"/>
    </row>
    <row r="106" spans="1:40" s="491" customFormat="1" ht="22.5">
      <c r="A106" s="1285"/>
      <c r="B106" s="1285"/>
      <c r="C106" s="1285"/>
      <c r="D106" s="1285">
        <v>1</v>
      </c>
      <c r="E106" s="1026"/>
      <c r="F106" s="1026"/>
      <c r="G106" s="1024"/>
      <c r="H106" s="1024"/>
      <c r="I106" s="1012"/>
      <c r="J106" s="1007"/>
      <c r="K106" s="1006"/>
      <c r="L106" s="560" t="str">
        <f>mergeValue(A106) &amp;"."&amp; mergeValue(B106)&amp;"."&amp; mergeValue(C106)&amp;"."&amp; mergeValue(D106)</f>
        <v>1.1.1.1</v>
      </c>
      <c r="M106" s="516" t="s">
        <v>21</v>
      </c>
      <c r="N106" s="547"/>
      <c r="O106" s="1384"/>
      <c r="P106" s="1385"/>
      <c r="Q106" s="1385"/>
      <c r="R106" s="1385"/>
      <c r="S106" s="1385"/>
      <c r="T106" s="1385"/>
      <c r="U106" s="1385"/>
      <c r="V106" s="1385"/>
      <c r="W106" s="1385"/>
      <c r="X106" s="1385"/>
      <c r="Y106" s="1385"/>
      <c r="Z106" s="1385"/>
      <c r="AA106" s="1386"/>
      <c r="AB106" s="1127" t="s">
        <v>602</v>
      </c>
      <c r="AC106" s="552"/>
      <c r="AD106" s="552"/>
      <c r="AE106" s="552"/>
      <c r="AF106" s="552"/>
      <c r="AG106" s="552"/>
      <c r="AH106" s="552"/>
      <c r="AI106" s="552"/>
      <c r="AJ106" s="552"/>
      <c r="AK106" s="552"/>
      <c r="AL106" s="552"/>
      <c r="AM106" s="552"/>
      <c r="AN106" s="552"/>
    </row>
    <row r="107" spans="1:40" s="491" customFormat="1" ht="14.25" hidden="1">
      <c r="A107" s="1285"/>
      <c r="B107" s="1285"/>
      <c r="C107" s="1285"/>
      <c r="D107" s="1285"/>
      <c r="E107" s="1285">
        <v>1</v>
      </c>
      <c r="F107" s="1026"/>
      <c r="G107" s="1024"/>
      <c r="H107" s="1024"/>
      <c r="I107" s="1011"/>
      <c r="J107" s="1007"/>
      <c r="K107" s="1006"/>
      <c r="L107" s="560"/>
      <c r="M107" s="522"/>
      <c r="N107" s="548"/>
      <c r="O107" s="1387"/>
      <c r="P107" s="1388"/>
      <c r="Q107" s="1388"/>
      <c r="R107" s="1388"/>
      <c r="S107" s="1388"/>
      <c r="T107" s="1388"/>
      <c r="U107" s="1388"/>
      <c r="V107" s="1388"/>
      <c r="W107" s="1388"/>
      <c r="X107" s="1388"/>
      <c r="Y107" s="1388"/>
      <c r="Z107" s="1388"/>
      <c r="AA107" s="1389"/>
      <c r="AB107" s="1127"/>
      <c r="AC107" s="552"/>
      <c r="AD107" s="552"/>
      <c r="AE107" s="552"/>
      <c r="AF107" s="552"/>
      <c r="AG107" s="552"/>
      <c r="AH107" s="552"/>
      <c r="AI107" s="552"/>
      <c r="AJ107" s="552"/>
      <c r="AK107" s="552"/>
      <c r="AL107" s="552"/>
      <c r="AM107" s="552"/>
      <c r="AN107" s="552"/>
    </row>
    <row r="108" spans="1:40" s="491" customFormat="1" ht="33.75">
      <c r="A108" s="1285"/>
      <c r="B108" s="1285"/>
      <c r="C108" s="1285"/>
      <c r="D108" s="1285"/>
      <c r="E108" s="1285"/>
      <c r="F108" s="1285">
        <v>1</v>
      </c>
      <c r="G108" s="1024"/>
      <c r="H108" s="1024"/>
      <c r="I108" s="1335"/>
      <c r="J108" s="1007"/>
      <c r="K108" s="1006"/>
      <c r="L108" s="560" t="str">
        <f>mergeValue(A108) &amp;"."&amp; mergeValue(B108)&amp;"."&amp; mergeValue(C108)&amp;"."&amp; mergeValue(D108)&amp;"."&amp; mergeValue(F108)</f>
        <v>1.1.1.1.1</v>
      </c>
      <c r="M108" s="523" t="s">
        <v>9</v>
      </c>
      <c r="N108" s="548"/>
      <c r="O108" s="1288"/>
      <c r="P108" s="1289"/>
      <c r="Q108" s="1289"/>
      <c r="R108" s="1289"/>
      <c r="S108" s="1289"/>
      <c r="T108" s="1289"/>
      <c r="U108" s="1289"/>
      <c r="V108" s="1289"/>
      <c r="W108" s="1289"/>
      <c r="X108" s="1289"/>
      <c r="Y108" s="1289"/>
      <c r="Z108" s="1289"/>
      <c r="AA108" s="1290"/>
      <c r="AB108" s="1127" t="s">
        <v>723</v>
      </c>
      <c r="AC108" s="552"/>
      <c r="AD108" s="556" t="str">
        <f>strCheckUnique(AE108:AE113)</f>
        <v/>
      </c>
      <c r="AE108" s="552"/>
      <c r="AF108" s="556"/>
      <c r="AG108" s="552"/>
      <c r="AH108" s="552"/>
      <c r="AI108" s="552"/>
      <c r="AJ108" s="552"/>
      <c r="AK108" s="552"/>
      <c r="AL108" s="552"/>
      <c r="AM108" s="552"/>
      <c r="AN108" s="552"/>
    </row>
    <row r="109" spans="1:40" s="491" customFormat="1" ht="56.25" customHeight="1">
      <c r="A109" s="1285"/>
      <c r="B109" s="1285"/>
      <c r="C109" s="1285"/>
      <c r="D109" s="1285"/>
      <c r="E109" s="1285"/>
      <c r="F109" s="1285"/>
      <c r="G109" s="1285">
        <v>1</v>
      </c>
      <c r="H109" s="1024"/>
      <c r="I109" s="1335"/>
      <c r="J109" s="1336"/>
      <c r="K109" s="1013"/>
      <c r="L109" s="560" t="str">
        <f>mergeValue(A109) &amp;"."&amp; mergeValue(B109)&amp;"."&amp; mergeValue(C109)&amp;"."&amp; mergeValue(D109)&amp;"."&amp; mergeValue(F109)&amp;"."&amp; mergeValue(G109)</f>
        <v>1.1.1.1.1.1</v>
      </c>
      <c r="M109" s="1014"/>
      <c r="N109" s="613"/>
      <c r="O109" s="530"/>
      <c r="P109" s="530"/>
      <c r="Q109" s="530"/>
      <c r="R109" s="461"/>
      <c r="S109" s="1039"/>
      <c r="T109" s="461"/>
      <c r="U109" s="1039"/>
      <c r="V109" s="551" t="str">
        <f>W109 &amp; "-" &amp; Y109</f>
        <v>-</v>
      </c>
      <c r="W109" s="1291"/>
      <c r="X109" s="1293" t="s">
        <v>83</v>
      </c>
      <c r="Y109" s="1291"/>
      <c r="Z109" s="1293" t="s">
        <v>83</v>
      </c>
      <c r="AA109" s="505"/>
      <c r="AB109" s="1127" t="s">
        <v>741</v>
      </c>
      <c r="AC109" s="552" t="str">
        <f>strCheckDate(O109:AA109)</f>
        <v/>
      </c>
      <c r="AD109" s="556"/>
      <c r="AE109" s="556" t="str">
        <f>IF(M109="","",M109 )</f>
        <v/>
      </c>
      <c r="AF109" s="556"/>
      <c r="AG109" s="556"/>
      <c r="AH109" s="556"/>
      <c r="AI109" s="552"/>
      <c r="AJ109" s="552"/>
      <c r="AK109" s="552"/>
      <c r="AL109" s="552"/>
      <c r="AM109" s="552"/>
      <c r="AN109" s="552"/>
    </row>
    <row r="110" spans="1:40" s="491" customFormat="1" ht="87.95" customHeight="1">
      <c r="A110" s="1285"/>
      <c r="B110" s="1285"/>
      <c r="C110" s="1285"/>
      <c r="D110" s="1285"/>
      <c r="E110" s="1285"/>
      <c r="F110" s="1285"/>
      <c r="G110" s="1285"/>
      <c r="H110" s="1024">
        <v>1</v>
      </c>
      <c r="I110" s="1335"/>
      <c r="J110" s="1336"/>
      <c r="K110" s="1013"/>
      <c r="L110" s="560" t="str">
        <f>mergeValue(A110) &amp;"."&amp; mergeValue(B110)&amp;"."&amp; mergeValue(C110)&amp;"."&amp; mergeValue(D110)&amp;"."&amp; mergeValue(F110)&amp;"."&amp; mergeValue(G110)&amp;"."&amp; mergeValue(H110)</f>
        <v>1.1.1.1.1.1.1</v>
      </c>
      <c r="M110" s="1016"/>
      <c r="N110" s="462"/>
      <c r="O110" s="530"/>
      <c r="P110" s="530"/>
      <c r="Q110" s="530"/>
      <c r="R110" s="461"/>
      <c r="S110" s="1039"/>
      <c r="T110" s="461"/>
      <c r="U110" s="1039"/>
      <c r="V110" s="551" t="str">
        <f>W110 &amp; "-" &amp; Y110</f>
        <v>-</v>
      </c>
      <c r="W110" s="1291"/>
      <c r="X110" s="1293"/>
      <c r="Y110" s="1291"/>
      <c r="Z110" s="1293"/>
      <c r="AA110" s="635"/>
      <c r="AB110" s="1303" t="s">
        <v>742</v>
      </c>
      <c r="AC110" s="552" t="str">
        <f>strCheckDate(O110:AA110)</f>
        <v/>
      </c>
      <c r="AD110" s="552"/>
      <c r="AE110" s="552"/>
      <c r="AF110" s="556"/>
      <c r="AG110" s="552"/>
      <c r="AH110" s="552"/>
      <c r="AI110" s="552"/>
      <c r="AJ110" s="552"/>
      <c r="AK110" s="552"/>
      <c r="AL110" s="552"/>
      <c r="AM110" s="552"/>
      <c r="AN110" s="552"/>
    </row>
    <row r="111" spans="1:40" s="491" customFormat="1" ht="14.25" hidden="1">
      <c r="A111" s="1285"/>
      <c r="B111" s="1285"/>
      <c r="C111" s="1285"/>
      <c r="D111" s="1285"/>
      <c r="E111" s="1285"/>
      <c r="F111" s="1285"/>
      <c r="G111" s="1285"/>
      <c r="H111" s="1024"/>
      <c r="I111" s="1335"/>
      <c r="J111" s="1336"/>
      <c r="K111" s="1013"/>
      <c r="L111" s="567"/>
      <c r="M111" s="613"/>
      <c r="N111" s="613"/>
      <c r="O111" s="530"/>
      <c r="P111" s="461"/>
      <c r="Q111" s="461"/>
      <c r="R111" s="461"/>
      <c r="S111" s="461"/>
      <c r="T111" s="461"/>
      <c r="U111" s="527"/>
      <c r="V111" s="551"/>
      <c r="W111" s="1292"/>
      <c r="X111" s="1293"/>
      <c r="Y111" s="1292"/>
      <c r="Z111" s="1293"/>
      <c r="AA111" s="505"/>
      <c r="AB111" s="1304"/>
      <c r="AC111" s="552"/>
      <c r="AD111" s="552"/>
      <c r="AE111" s="552"/>
      <c r="AF111" s="556">
        <f ca="1">OFFSET(AF111,-1,0)</f>
        <v>0</v>
      </c>
      <c r="AG111" s="552"/>
      <c r="AH111" s="552"/>
      <c r="AI111" s="552"/>
      <c r="AJ111" s="552"/>
      <c r="AK111" s="552"/>
      <c r="AL111" s="552"/>
      <c r="AM111" s="552"/>
      <c r="AN111" s="552"/>
    </row>
    <row r="112" spans="1:40" s="490" customFormat="1" ht="15" customHeight="1">
      <c r="A112" s="1285"/>
      <c r="B112" s="1285"/>
      <c r="C112" s="1285"/>
      <c r="D112" s="1285"/>
      <c r="E112" s="1285"/>
      <c r="F112" s="1285"/>
      <c r="G112" s="1285"/>
      <c r="H112" s="1024"/>
      <c r="I112" s="1335"/>
      <c r="J112" s="1336"/>
      <c r="K112" s="1015"/>
      <c r="L112" s="506"/>
      <c r="M112" s="525" t="s">
        <v>40</v>
      </c>
      <c r="N112" s="519"/>
      <c r="O112" s="513"/>
      <c r="P112" s="513"/>
      <c r="Q112" s="513"/>
      <c r="R112" s="513"/>
      <c r="S112" s="513"/>
      <c r="T112" s="513"/>
      <c r="U112" s="513"/>
      <c r="V112" s="513"/>
      <c r="W112" s="531"/>
      <c r="X112" s="532"/>
      <c r="Y112" s="531"/>
      <c r="Z112" s="519"/>
      <c r="AA112" s="528"/>
      <c r="AB112" s="1305"/>
      <c r="AC112" s="554"/>
      <c r="AD112" s="554"/>
      <c r="AE112" s="554"/>
      <c r="AF112" s="554"/>
      <c r="AG112" s="554"/>
      <c r="AH112" s="554"/>
      <c r="AI112" s="554"/>
      <c r="AJ112" s="554"/>
      <c r="AK112" s="554"/>
      <c r="AL112" s="554"/>
      <c r="AM112" s="554"/>
      <c r="AN112" s="554"/>
    </row>
    <row r="113" spans="1:40" s="490" customFormat="1" ht="15" customHeight="1">
      <c r="A113" s="1285"/>
      <c r="B113" s="1285"/>
      <c r="C113" s="1285"/>
      <c r="D113" s="1285"/>
      <c r="E113" s="1285"/>
      <c r="F113" s="1285"/>
      <c r="G113" s="1024"/>
      <c r="H113" s="1024"/>
      <c r="I113" s="1335"/>
      <c r="J113" s="1021"/>
      <c r="K113" s="1015"/>
      <c r="L113" s="506"/>
      <c r="M113" s="524" t="s">
        <v>24</v>
      </c>
      <c r="N113" s="525"/>
      <c r="O113" s="525"/>
      <c r="P113" s="525"/>
      <c r="Q113" s="525"/>
      <c r="R113" s="525"/>
      <c r="S113" s="525"/>
      <c r="T113" s="525"/>
      <c r="U113" s="525"/>
      <c r="V113" s="525"/>
      <c r="W113" s="525"/>
      <c r="X113" s="525"/>
      <c r="Y113" s="525"/>
      <c r="Z113" s="525"/>
      <c r="AA113" s="525"/>
      <c r="AB113" s="528"/>
      <c r="AC113" s="554"/>
      <c r="AD113" s="554"/>
      <c r="AE113" s="554"/>
      <c r="AF113" s="554"/>
      <c r="AG113" s="554"/>
      <c r="AH113" s="554"/>
      <c r="AI113" s="554"/>
      <c r="AJ113" s="554"/>
      <c r="AK113" s="554"/>
      <c r="AL113" s="554"/>
      <c r="AM113" s="554"/>
      <c r="AN113" s="554"/>
    </row>
    <row r="114" spans="1:40" s="490" customFormat="1" ht="15" customHeight="1">
      <c r="A114" s="1285"/>
      <c r="B114" s="1285"/>
      <c r="C114" s="1285"/>
      <c r="D114" s="1285"/>
      <c r="E114" s="1285"/>
      <c r="F114" s="1027"/>
      <c r="G114" s="1024"/>
      <c r="H114" s="1024"/>
      <c r="I114" s="1011"/>
      <c r="J114" s="1009"/>
      <c r="K114" s="1015"/>
      <c r="L114" s="506"/>
      <c r="M114" s="519" t="s">
        <v>10</v>
      </c>
      <c r="N114" s="518"/>
      <c r="O114" s="513"/>
      <c r="P114" s="513"/>
      <c r="Q114" s="513"/>
      <c r="R114" s="513"/>
      <c r="S114" s="513"/>
      <c r="T114" s="513"/>
      <c r="U114" s="513"/>
      <c r="V114" s="513"/>
      <c r="W114" s="540"/>
      <c r="X114" s="532"/>
      <c r="Y114" s="531"/>
      <c r="Z114" s="518"/>
      <c r="AA114" s="532"/>
      <c r="AB114" s="528"/>
      <c r="AC114" s="554"/>
      <c r="AD114" s="554"/>
      <c r="AE114" s="554"/>
      <c r="AF114" s="554"/>
      <c r="AG114" s="554"/>
      <c r="AH114" s="554"/>
      <c r="AI114" s="554"/>
      <c r="AJ114" s="554"/>
      <c r="AK114" s="554"/>
      <c r="AL114" s="554"/>
      <c r="AM114" s="554"/>
      <c r="AN114" s="554"/>
    </row>
    <row r="115" spans="1:40" s="490" customFormat="1" ht="14.25" hidden="1">
      <c r="A115" s="1285"/>
      <c r="B115" s="1285"/>
      <c r="C115" s="1285"/>
      <c r="D115" s="1285"/>
      <c r="E115" s="1027"/>
      <c r="F115" s="1027"/>
      <c r="G115" s="1024"/>
      <c r="H115" s="1024"/>
      <c r="I115" s="1022"/>
      <c r="J115" s="1009"/>
      <c r="K115" s="1005"/>
      <c r="L115" s="506"/>
      <c r="M115" s="519"/>
      <c r="N115" s="519"/>
      <c r="O115" s="519"/>
      <c r="P115" s="519"/>
      <c r="Q115" s="519"/>
      <c r="R115" s="519"/>
      <c r="S115" s="519"/>
      <c r="T115" s="519"/>
      <c r="U115" s="519"/>
      <c r="V115" s="519"/>
      <c r="W115" s="519"/>
      <c r="X115" s="519"/>
      <c r="Y115" s="519"/>
      <c r="Z115" s="519"/>
      <c r="AA115" s="519"/>
      <c r="AB115" s="528"/>
      <c r="AC115" s="554"/>
      <c r="AD115" s="554"/>
      <c r="AE115" s="554"/>
      <c r="AF115" s="554"/>
      <c r="AG115" s="554"/>
      <c r="AH115" s="554"/>
      <c r="AI115" s="554"/>
      <c r="AJ115" s="554"/>
      <c r="AK115" s="554"/>
      <c r="AL115" s="554"/>
      <c r="AM115" s="554"/>
      <c r="AN115" s="554"/>
    </row>
    <row r="116" spans="1:40" s="490" customFormat="1" ht="15" customHeight="1">
      <c r="A116" s="1285"/>
      <c r="B116" s="1285"/>
      <c r="C116" s="1285"/>
      <c r="D116" s="1028"/>
      <c r="E116" s="1028"/>
      <c r="F116" s="1028"/>
      <c r="G116" s="1029"/>
      <c r="H116" s="1028"/>
      <c r="I116" s="1015"/>
      <c r="J116" s="1009"/>
      <c r="K116" s="1015"/>
      <c r="L116" s="506"/>
      <c r="M116" s="518" t="s">
        <v>16</v>
      </c>
      <c r="N116" s="517"/>
      <c r="O116" s="513"/>
      <c r="P116" s="513"/>
      <c r="Q116" s="513"/>
      <c r="R116" s="513"/>
      <c r="S116" s="513"/>
      <c r="T116" s="513"/>
      <c r="U116" s="513"/>
      <c r="V116" s="513"/>
      <c r="W116" s="540"/>
      <c r="X116" s="532"/>
      <c r="Y116" s="531"/>
      <c r="Z116" s="517"/>
      <c r="AA116" s="532"/>
      <c r="AB116" s="528"/>
      <c r="AC116" s="554"/>
      <c r="AD116" s="554"/>
      <c r="AE116" s="554"/>
      <c r="AF116" s="554"/>
      <c r="AG116" s="554"/>
      <c r="AH116" s="554"/>
      <c r="AI116" s="554"/>
      <c r="AJ116" s="554"/>
      <c r="AK116" s="554"/>
      <c r="AL116" s="554"/>
      <c r="AM116" s="554"/>
      <c r="AN116" s="554"/>
    </row>
    <row r="117" spans="1:40" s="490" customFormat="1" ht="15" customHeight="1">
      <c r="A117" s="1285"/>
      <c r="B117" s="1285"/>
      <c r="C117" s="1028"/>
      <c r="D117" s="1028"/>
      <c r="E117" s="1028"/>
      <c r="F117" s="1028"/>
      <c r="G117" s="1029"/>
      <c r="H117" s="1028"/>
      <c r="I117" s="1015"/>
      <c r="J117" s="1009"/>
      <c r="K117" s="1015"/>
      <c r="L117" s="506"/>
      <c r="M117" s="517" t="s">
        <v>17</v>
      </c>
      <c r="N117" s="517"/>
      <c r="O117" s="513"/>
      <c r="P117" s="513"/>
      <c r="Q117" s="513"/>
      <c r="R117" s="513"/>
      <c r="S117" s="513"/>
      <c r="T117" s="513"/>
      <c r="U117" s="513"/>
      <c r="V117" s="513"/>
      <c r="W117" s="540"/>
      <c r="X117" s="532"/>
      <c r="Y117" s="531"/>
      <c r="Z117" s="517"/>
      <c r="AA117" s="532"/>
      <c r="AB117" s="528"/>
      <c r="AC117" s="554"/>
      <c r="AD117" s="554"/>
      <c r="AE117" s="554"/>
      <c r="AF117" s="554"/>
      <c r="AG117" s="554"/>
      <c r="AH117" s="554"/>
      <c r="AI117" s="554"/>
      <c r="AJ117" s="554"/>
      <c r="AK117" s="554"/>
      <c r="AL117" s="554"/>
      <c r="AM117" s="554"/>
      <c r="AN117" s="554"/>
    </row>
    <row r="118" spans="1:40" s="490" customFormat="1" ht="15" customHeight="1">
      <c r="A118" s="1285"/>
      <c r="B118" s="1028"/>
      <c r="C118" s="1028"/>
      <c r="D118" s="1028"/>
      <c r="E118" s="1028"/>
      <c r="F118" s="1028"/>
      <c r="G118" s="1029"/>
      <c r="H118" s="1028"/>
      <c r="I118" s="1015"/>
      <c r="J118" s="1009"/>
      <c r="K118" s="1015"/>
      <c r="L118" s="506"/>
      <c r="M118" s="526" t="s">
        <v>18</v>
      </c>
      <c r="N118" s="517"/>
      <c r="O118" s="513"/>
      <c r="P118" s="513"/>
      <c r="Q118" s="513"/>
      <c r="R118" s="513"/>
      <c r="S118" s="513"/>
      <c r="T118" s="513"/>
      <c r="U118" s="513"/>
      <c r="V118" s="513"/>
      <c r="W118" s="540"/>
      <c r="X118" s="532"/>
      <c r="Y118" s="531"/>
      <c r="Z118" s="517"/>
      <c r="AA118" s="532"/>
      <c r="AB118" s="528"/>
      <c r="AC118" s="554"/>
      <c r="AD118" s="554"/>
      <c r="AE118" s="554"/>
      <c r="AF118" s="554"/>
      <c r="AG118" s="554"/>
      <c r="AH118" s="554"/>
      <c r="AI118" s="554"/>
      <c r="AJ118" s="554"/>
      <c r="AK118" s="554"/>
      <c r="AL118" s="554"/>
      <c r="AM118" s="554"/>
      <c r="AN118" s="554"/>
    </row>
    <row r="119" spans="1:40" s="490" customFormat="1" ht="15" customHeight="1">
      <c r="A119" s="1022"/>
      <c r="B119" s="1022"/>
      <c r="C119" s="1022"/>
      <c r="D119" s="1022"/>
      <c r="E119" s="1022"/>
      <c r="F119" s="1022"/>
      <c r="G119" s="1030"/>
      <c r="H119" s="1022"/>
      <c r="I119" s="1008"/>
      <c r="J119" s="1009"/>
      <c r="K119" s="1005"/>
      <c r="L119" s="506"/>
      <c r="M119" s="533" t="s">
        <v>308</v>
      </c>
      <c r="N119" s="517"/>
      <c r="O119" s="513"/>
      <c r="P119" s="513"/>
      <c r="Q119" s="513"/>
      <c r="R119" s="513"/>
      <c r="S119" s="513"/>
      <c r="T119" s="513"/>
      <c r="U119" s="513"/>
      <c r="V119" s="513"/>
      <c r="W119" s="540"/>
      <c r="X119" s="532"/>
      <c r="Y119" s="531"/>
      <c r="Z119" s="517"/>
      <c r="AA119" s="532"/>
      <c r="AB119" s="528"/>
      <c r="AC119" s="554"/>
      <c r="AD119" s="554"/>
      <c r="AE119" s="554"/>
      <c r="AF119" s="554"/>
      <c r="AG119" s="554"/>
      <c r="AH119" s="554"/>
      <c r="AI119" s="554"/>
      <c r="AJ119" s="554"/>
      <c r="AK119" s="554"/>
      <c r="AL119" s="554"/>
      <c r="AM119" s="554"/>
      <c r="AN119" s="554"/>
    </row>
    <row r="120" spans="1:40" s="649" customFormat="1" ht="102.75" customHeight="1">
      <c r="A120" s="874"/>
      <c r="B120" s="874"/>
      <c r="C120" s="874"/>
      <c r="D120" s="874"/>
      <c r="E120" s="874"/>
      <c r="F120" s="874"/>
      <c r="G120" s="878"/>
      <c r="H120" s="879">
        <v>1</v>
      </c>
      <c r="I120" s="877"/>
      <c r="J120" s="875"/>
      <c r="K120" s="876"/>
      <c r="L120" s="686" t="str">
        <f>mergeValue(A120) &amp;"."&amp; mergeValue(B120)&amp;"."&amp; mergeValue(C120)&amp;"."&amp; mergeValue(D120)&amp;"."&amp; mergeValue(F120)&amp;"."&amp; mergeValue(G120)&amp;"."&amp; mergeValue(H120)</f>
        <v>......1</v>
      </c>
      <c r="M120" s="1016"/>
      <c r="N120" s="676"/>
      <c r="O120" s="665"/>
      <c r="P120" s="665"/>
      <c r="Q120" s="665"/>
      <c r="R120" s="675"/>
      <c r="S120" s="1039"/>
      <c r="T120" s="675"/>
      <c r="U120" s="1039"/>
      <c r="V120" s="680" t="str">
        <f>W120 &amp; "-" &amp; Y120</f>
        <v>-</v>
      </c>
      <c r="W120" s="647"/>
      <c r="X120" s="617" t="s">
        <v>84</v>
      </c>
      <c r="Y120" s="1036"/>
      <c r="Z120" s="439" t="s">
        <v>84</v>
      </c>
      <c r="AA120" s="635"/>
      <c r="AB120" s="654"/>
      <c r="AC120" s="681" t="str">
        <f>strCheckDate(O120:AA120)</f>
        <v/>
      </c>
      <c r="AD120" s="681"/>
      <c r="AE120" s="681"/>
      <c r="AF120" s="684"/>
      <c r="AG120" s="681"/>
      <c r="AH120" s="681"/>
      <c r="AI120" s="681"/>
      <c r="AJ120" s="681"/>
      <c r="AK120" s="681"/>
      <c r="AL120" s="681"/>
      <c r="AM120" s="681"/>
      <c r="AN120" s="681"/>
    </row>
    <row r="123" spans="1:40" s="34" customFormat="1" ht="17.100000000000001" customHeight="1">
      <c r="G123" s="34" t="s">
        <v>12</v>
      </c>
      <c r="I123" s="34" t="s">
        <v>68</v>
      </c>
      <c r="U123" s="151"/>
    </row>
    <row r="124" spans="1:40" ht="17.100000000000001" customHeight="1">
      <c r="T124" s="116"/>
      <c r="U124" s="40"/>
    </row>
    <row r="125" spans="1:40" s="491" customFormat="1" ht="22.5">
      <c r="A125" s="1285">
        <v>1</v>
      </c>
      <c r="B125" s="886"/>
      <c r="C125" s="886"/>
      <c r="D125" s="886"/>
      <c r="E125" s="887"/>
      <c r="F125" s="888"/>
      <c r="G125" s="888"/>
      <c r="H125" s="888"/>
      <c r="I125" s="889"/>
      <c r="J125" s="884"/>
      <c r="K125" s="891"/>
      <c r="L125" s="560">
        <f>mergeValue(A125)</f>
        <v>1</v>
      </c>
      <c r="M125" s="608" t="s">
        <v>19</v>
      </c>
      <c r="N125" s="547"/>
      <c r="O125" s="1329"/>
      <c r="P125" s="1329"/>
      <c r="Q125" s="1329"/>
      <c r="R125" s="1329"/>
      <c r="S125" s="1329"/>
      <c r="T125" s="1329"/>
      <c r="U125" s="1329"/>
      <c r="V125" s="1329"/>
      <c r="W125" s="1127" t="s">
        <v>721</v>
      </c>
      <c r="X125" s="552"/>
      <c r="Y125" s="552"/>
      <c r="Z125" s="552"/>
      <c r="AA125" s="552"/>
      <c r="AB125" s="552"/>
      <c r="AC125" s="552"/>
      <c r="AD125" s="552"/>
      <c r="AE125" s="552"/>
      <c r="AF125" s="552"/>
      <c r="AG125" s="552"/>
      <c r="AH125" s="552"/>
    </row>
    <row r="126" spans="1:40" s="491" customFormat="1" ht="22.5">
      <c r="A126" s="1285"/>
      <c r="B126" s="1285">
        <v>1</v>
      </c>
      <c r="C126" s="886"/>
      <c r="D126" s="886"/>
      <c r="E126" s="888"/>
      <c r="F126" s="888"/>
      <c r="G126" s="888"/>
      <c r="H126" s="888"/>
      <c r="I126" s="883"/>
      <c r="J126" s="882"/>
      <c r="K126" s="885"/>
      <c r="L126" s="560" t="str">
        <f>mergeValue(A126) &amp;"."&amp; mergeValue(B126)</f>
        <v>1.1</v>
      </c>
      <c r="M126" s="514" t="s">
        <v>15</v>
      </c>
      <c r="N126" s="547"/>
      <c r="O126" s="1329"/>
      <c r="P126" s="1329"/>
      <c r="Q126" s="1329"/>
      <c r="R126" s="1329"/>
      <c r="S126" s="1329"/>
      <c r="T126" s="1329"/>
      <c r="U126" s="1329"/>
      <c r="V126" s="1329"/>
      <c r="W126" s="1127" t="s">
        <v>460</v>
      </c>
      <c r="X126" s="552"/>
      <c r="Y126" s="552"/>
      <c r="Z126" s="552"/>
      <c r="AA126" s="552"/>
      <c r="AB126" s="552"/>
      <c r="AC126" s="552"/>
      <c r="AD126" s="552"/>
      <c r="AE126" s="552"/>
      <c r="AF126" s="552"/>
      <c r="AG126" s="552"/>
      <c r="AH126" s="552"/>
    </row>
    <row r="127" spans="1:40" s="491" customFormat="1" ht="22.5">
      <c r="A127" s="1285"/>
      <c r="B127" s="1285"/>
      <c r="C127" s="1285">
        <v>1</v>
      </c>
      <c r="D127" s="886"/>
      <c r="E127" s="888"/>
      <c r="F127" s="888"/>
      <c r="G127" s="888"/>
      <c r="H127" s="888"/>
      <c r="I127" s="890"/>
      <c r="J127" s="882"/>
      <c r="K127" s="885"/>
      <c r="L127" s="560" t="str">
        <f>mergeValue(A127) &amp;"."&amp; mergeValue(B127)&amp;"."&amp; mergeValue(C127)</f>
        <v>1.1.1</v>
      </c>
      <c r="M127" s="515" t="s">
        <v>7</v>
      </c>
      <c r="N127" s="547"/>
      <c r="O127" s="1329"/>
      <c r="P127" s="1329"/>
      <c r="Q127" s="1329"/>
      <c r="R127" s="1329"/>
      <c r="S127" s="1329"/>
      <c r="T127" s="1329"/>
      <c r="U127" s="1329"/>
      <c r="V127" s="1329"/>
      <c r="W127" s="1127" t="s">
        <v>601</v>
      </c>
      <c r="X127" s="552"/>
      <c r="Y127" s="552"/>
      <c r="Z127" s="552"/>
      <c r="AA127" s="552"/>
      <c r="AB127" s="552"/>
      <c r="AC127" s="552"/>
      <c r="AD127" s="552"/>
      <c r="AE127" s="552"/>
      <c r="AF127" s="552"/>
      <c r="AG127" s="552"/>
      <c r="AH127" s="552"/>
    </row>
    <row r="128" spans="1:40" s="491" customFormat="1" ht="22.5">
      <c r="A128" s="1285"/>
      <c r="B128" s="1285"/>
      <c r="C128" s="1285"/>
      <c r="D128" s="1285">
        <v>1</v>
      </c>
      <c r="E128" s="888"/>
      <c r="F128" s="888"/>
      <c r="G128" s="888"/>
      <c r="H128" s="888"/>
      <c r="I128" s="890"/>
      <c r="J128" s="882"/>
      <c r="K128" s="885"/>
      <c r="L128" s="560" t="str">
        <f>mergeValue(A128) &amp;"."&amp; mergeValue(B128)&amp;"."&amp; mergeValue(C128)&amp;"."&amp; mergeValue(D128)</f>
        <v>1.1.1.1</v>
      </c>
      <c r="M128" s="516" t="s">
        <v>21</v>
      </c>
      <c r="N128" s="547"/>
      <c r="O128" s="1329"/>
      <c r="P128" s="1329"/>
      <c r="Q128" s="1329"/>
      <c r="R128" s="1329"/>
      <c r="S128" s="1329"/>
      <c r="T128" s="1329"/>
      <c r="U128" s="1329"/>
      <c r="V128" s="1329"/>
      <c r="W128" s="1127" t="s">
        <v>602</v>
      </c>
      <c r="X128" s="552"/>
      <c r="Y128" s="552"/>
      <c r="Z128" s="552"/>
      <c r="AA128" s="552"/>
      <c r="AB128" s="552"/>
      <c r="AC128" s="552"/>
      <c r="AD128" s="552"/>
      <c r="AE128" s="552"/>
      <c r="AF128" s="552"/>
      <c r="AG128" s="552"/>
      <c r="AH128" s="552"/>
    </row>
    <row r="129" spans="1:34" s="491" customFormat="1" ht="11.25" hidden="1" customHeight="1">
      <c r="A129" s="1285"/>
      <c r="B129" s="1285"/>
      <c r="C129" s="1285"/>
      <c r="D129" s="1285"/>
      <c r="E129" s="1285">
        <v>1</v>
      </c>
      <c r="F129" s="888"/>
      <c r="G129" s="888"/>
      <c r="H129" s="886">
        <v>1</v>
      </c>
      <c r="I129" s="1285">
        <v>1</v>
      </c>
      <c r="J129" s="888"/>
      <c r="K129" s="893"/>
      <c r="L129" s="560"/>
      <c r="M129" s="522"/>
      <c r="N129" s="548"/>
      <c r="O129" s="598"/>
      <c r="P129" s="598"/>
      <c r="Q129" s="598"/>
      <c r="R129" s="598"/>
      <c r="S129" s="598"/>
      <c r="T129" s="598"/>
      <c r="U129" s="598"/>
      <c r="V129" s="476"/>
      <c r="W129" s="1088"/>
      <c r="X129" s="552"/>
      <c r="Y129" s="552"/>
      <c r="Z129" s="552"/>
      <c r="AA129" s="552"/>
      <c r="AB129" s="552"/>
      <c r="AC129" s="552"/>
      <c r="AD129" s="552"/>
      <c r="AE129" s="552"/>
      <c r="AF129" s="552"/>
      <c r="AG129" s="552"/>
      <c r="AH129" s="552"/>
    </row>
    <row r="130" spans="1:34" s="491" customFormat="1" ht="33.75">
      <c r="A130" s="1285"/>
      <c r="B130" s="1285"/>
      <c r="C130" s="1285"/>
      <c r="D130" s="1285"/>
      <c r="E130" s="1285"/>
      <c r="F130" s="1285">
        <v>1</v>
      </c>
      <c r="G130" s="886"/>
      <c r="H130" s="886"/>
      <c r="I130" s="1285"/>
      <c r="J130" s="1285">
        <v>1</v>
      </c>
      <c r="K130" s="894"/>
      <c r="L130" s="560" t="str">
        <f>mergeValue(A130) &amp;"."&amp; mergeValue(B130)&amp;"."&amp; mergeValue(C130)&amp;"."&amp; mergeValue(D130)&amp;"."&amp;  mergeValue(F130)</f>
        <v>1.1.1.1.1</v>
      </c>
      <c r="M130" s="523" t="s">
        <v>9</v>
      </c>
      <c r="N130" s="548"/>
      <c r="O130" s="1287"/>
      <c r="P130" s="1287"/>
      <c r="Q130" s="1287"/>
      <c r="R130" s="1287"/>
      <c r="S130" s="1287"/>
      <c r="T130" s="1287"/>
      <c r="U130" s="1287"/>
      <c r="V130" s="1287"/>
      <c r="W130" s="1127" t="s">
        <v>723</v>
      </c>
      <c r="X130" s="552"/>
      <c r="Y130" s="556" t="str">
        <f>strCheckUnique(Z130:Z133)</f>
        <v/>
      </c>
      <c r="Z130" s="552"/>
      <c r="AA130" s="556"/>
      <c r="AB130" s="552"/>
      <c r="AC130" s="552"/>
      <c r="AD130" s="552"/>
      <c r="AE130" s="552"/>
      <c r="AF130" s="552"/>
      <c r="AG130" s="552"/>
      <c r="AH130" s="552"/>
    </row>
    <row r="131" spans="1:34" s="491" customFormat="1" ht="99" customHeight="1">
      <c r="A131" s="1285"/>
      <c r="B131" s="1285"/>
      <c r="C131" s="1285"/>
      <c r="D131" s="1285"/>
      <c r="E131" s="1285"/>
      <c r="F131" s="1285"/>
      <c r="G131" s="886">
        <v>1</v>
      </c>
      <c r="H131" s="886"/>
      <c r="I131" s="1285"/>
      <c r="J131" s="1285"/>
      <c r="K131" s="894">
        <v>1</v>
      </c>
      <c r="L131" s="560" t="str">
        <f>mergeValue(A131) &amp;"."&amp; mergeValue(B131)&amp;"."&amp; mergeValue(C131)&amp;"."&amp; mergeValue(D131)&amp;"."&amp; mergeValue(F131)&amp;"."&amp; mergeValue(G131)</f>
        <v>1.1.1.1.1.1</v>
      </c>
      <c r="M131" s="1014"/>
      <c r="N131" s="553"/>
      <c r="O131" s="530"/>
      <c r="P131" s="530"/>
      <c r="Q131" s="1038"/>
      <c r="R131" s="1291"/>
      <c r="S131" s="1293" t="s">
        <v>83</v>
      </c>
      <c r="T131" s="1291"/>
      <c r="U131" s="1293" t="s">
        <v>84</v>
      </c>
      <c r="V131" s="545"/>
      <c r="W131" s="1303" t="s">
        <v>736</v>
      </c>
      <c r="X131" s="552" t="str">
        <f>strCheckDate(O132:V132)</f>
        <v/>
      </c>
      <c r="Y131" s="556"/>
      <c r="Z131" s="556" t="str">
        <f>IF(M131="","",M131 )</f>
        <v/>
      </c>
      <c r="AA131" s="556"/>
      <c r="AB131" s="556"/>
      <c r="AC131" s="556"/>
      <c r="AD131" s="552"/>
      <c r="AE131" s="552"/>
      <c r="AF131" s="552"/>
      <c r="AG131" s="552"/>
      <c r="AH131" s="552"/>
    </row>
    <row r="132" spans="1:34" s="491" customFormat="1" ht="0.2" customHeight="1">
      <c r="A132" s="1285"/>
      <c r="B132" s="1285"/>
      <c r="C132" s="1285"/>
      <c r="D132" s="1285"/>
      <c r="E132" s="1285"/>
      <c r="F132" s="1285"/>
      <c r="G132" s="886"/>
      <c r="H132" s="886"/>
      <c r="I132" s="1285"/>
      <c r="J132" s="1285"/>
      <c r="K132" s="894"/>
      <c r="L132" s="567"/>
      <c r="M132" s="613"/>
      <c r="N132" s="553"/>
      <c r="O132" s="530"/>
      <c r="P132" s="530"/>
      <c r="Q132" s="551" t="str">
        <f>R131 &amp; "-" &amp; T131</f>
        <v>-</v>
      </c>
      <c r="R132" s="1292"/>
      <c r="S132" s="1293"/>
      <c r="T132" s="1292"/>
      <c r="U132" s="1293"/>
      <c r="V132" s="545"/>
      <c r="W132" s="1304"/>
      <c r="X132" s="552"/>
      <c r="Y132" s="552"/>
      <c r="Z132" s="552"/>
      <c r="AA132" s="552"/>
      <c r="AB132" s="552"/>
      <c r="AC132" s="552"/>
      <c r="AD132" s="552"/>
      <c r="AE132" s="552"/>
      <c r="AF132" s="552"/>
      <c r="AG132" s="552"/>
      <c r="AH132" s="552"/>
    </row>
    <row r="133" spans="1:34" s="490" customFormat="1" ht="15" customHeight="1">
      <c r="A133" s="1285"/>
      <c r="B133" s="1285"/>
      <c r="C133" s="1285"/>
      <c r="D133" s="1285"/>
      <c r="E133" s="1285"/>
      <c r="F133" s="1285"/>
      <c r="G133" s="888"/>
      <c r="H133" s="886"/>
      <c r="I133" s="1285"/>
      <c r="J133" s="1285"/>
      <c r="K133" s="893"/>
      <c r="L133" s="506"/>
      <c r="M133" s="524" t="s">
        <v>24</v>
      </c>
      <c r="N133" s="519"/>
      <c r="O133" s="513"/>
      <c r="P133" s="513"/>
      <c r="Q133" s="513"/>
      <c r="R133" s="540"/>
      <c r="S133" s="532"/>
      <c r="T133" s="531"/>
      <c r="U133" s="519"/>
      <c r="V133" s="528"/>
      <c r="W133" s="1305"/>
      <c r="X133" s="554"/>
      <c r="Y133" s="554"/>
      <c r="Z133" s="554"/>
      <c r="AA133" s="554"/>
      <c r="AB133" s="554"/>
      <c r="AC133" s="554"/>
      <c r="AD133" s="554"/>
      <c r="AE133" s="554"/>
      <c r="AF133" s="554"/>
      <c r="AG133" s="554"/>
      <c r="AH133" s="554"/>
    </row>
    <row r="134" spans="1:34" s="490" customFormat="1" ht="15" customHeight="1">
      <c r="A134" s="1285"/>
      <c r="B134" s="1285"/>
      <c r="C134" s="1285"/>
      <c r="D134" s="1285"/>
      <c r="E134" s="1285"/>
      <c r="F134" s="888"/>
      <c r="G134" s="888"/>
      <c r="H134" s="886"/>
      <c r="I134" s="1285"/>
      <c r="J134" s="888"/>
      <c r="K134" s="893"/>
      <c r="L134" s="506"/>
      <c r="M134" s="519" t="s">
        <v>10</v>
      </c>
      <c r="N134" s="518"/>
      <c r="O134" s="513"/>
      <c r="P134" s="513"/>
      <c r="Q134" s="513"/>
      <c r="R134" s="540"/>
      <c r="S134" s="532"/>
      <c r="T134" s="531"/>
      <c r="U134" s="518"/>
      <c r="V134" s="532"/>
      <c r="W134" s="528"/>
      <c r="X134" s="554"/>
      <c r="Y134" s="554"/>
      <c r="Z134" s="554"/>
      <c r="AA134" s="554"/>
      <c r="AB134" s="554"/>
      <c r="AC134" s="554"/>
      <c r="AD134" s="554"/>
      <c r="AE134" s="554"/>
      <c r="AF134" s="554"/>
      <c r="AG134" s="554"/>
      <c r="AH134" s="554"/>
    </row>
    <row r="135" spans="1:34" s="490" customFormat="1" ht="0.2" customHeight="1">
      <c r="A135" s="1285"/>
      <c r="B135" s="1285"/>
      <c r="C135" s="1285"/>
      <c r="D135" s="1285"/>
      <c r="E135" s="892"/>
      <c r="F135" s="888"/>
      <c r="G135" s="888"/>
      <c r="H135" s="888"/>
      <c r="I135" s="884"/>
      <c r="J135" s="881"/>
      <c r="K135" s="891"/>
      <c r="L135" s="506"/>
      <c r="M135" s="519"/>
      <c r="N135" s="517"/>
      <c r="O135" s="513"/>
      <c r="P135" s="513"/>
      <c r="Q135" s="513"/>
      <c r="R135" s="540"/>
      <c r="S135" s="532"/>
      <c r="T135" s="531"/>
      <c r="U135" s="517"/>
      <c r="V135" s="532"/>
      <c r="W135" s="528"/>
      <c r="X135" s="554"/>
      <c r="Y135" s="554"/>
      <c r="Z135" s="554"/>
      <c r="AA135" s="554"/>
      <c r="AB135" s="554"/>
      <c r="AC135" s="554"/>
      <c r="AD135" s="554"/>
      <c r="AE135" s="554"/>
      <c r="AF135" s="554"/>
      <c r="AG135" s="554"/>
      <c r="AH135" s="554"/>
    </row>
    <row r="136" spans="1:34" s="490" customFormat="1" ht="15" customHeight="1">
      <c r="A136" s="1285"/>
      <c r="B136" s="1285"/>
      <c r="C136" s="1285"/>
      <c r="D136" s="892"/>
      <c r="E136" s="892"/>
      <c r="F136" s="888"/>
      <c r="G136" s="888"/>
      <c r="H136" s="888"/>
      <c r="I136" s="884"/>
      <c r="J136" s="881"/>
      <c r="K136" s="891"/>
      <c r="L136" s="506"/>
      <c r="M136" s="518" t="s">
        <v>16</v>
      </c>
      <c r="N136" s="517"/>
      <c r="O136" s="513"/>
      <c r="P136" s="513"/>
      <c r="Q136" s="513"/>
      <c r="R136" s="540"/>
      <c r="S136" s="532"/>
      <c r="T136" s="531"/>
      <c r="U136" s="517"/>
      <c r="V136" s="532"/>
      <c r="W136" s="528"/>
      <c r="X136" s="554"/>
      <c r="Y136" s="554"/>
      <c r="Z136" s="554"/>
      <c r="AA136" s="554"/>
      <c r="AB136" s="554"/>
      <c r="AC136" s="554"/>
      <c r="AD136" s="554"/>
      <c r="AE136" s="554"/>
      <c r="AF136" s="554"/>
      <c r="AG136" s="554"/>
      <c r="AH136" s="554"/>
    </row>
    <row r="137" spans="1:34" s="490" customFormat="1" ht="15" customHeight="1">
      <c r="A137" s="1285"/>
      <c r="B137" s="1285"/>
      <c r="C137" s="892"/>
      <c r="D137" s="892"/>
      <c r="E137" s="892"/>
      <c r="F137" s="892"/>
      <c r="G137" s="897"/>
      <c r="H137" s="884"/>
      <c r="I137" s="895"/>
      <c r="J137" s="881"/>
      <c r="K137" s="896"/>
      <c r="L137" s="506"/>
      <c r="M137" s="517" t="s">
        <v>17</v>
      </c>
      <c r="N137" s="517"/>
      <c r="O137" s="513"/>
      <c r="P137" s="513"/>
      <c r="Q137" s="513"/>
      <c r="R137" s="540"/>
      <c r="S137" s="532"/>
      <c r="T137" s="531"/>
      <c r="U137" s="517"/>
      <c r="V137" s="532"/>
      <c r="W137" s="528"/>
      <c r="X137" s="554"/>
      <c r="Y137" s="554"/>
      <c r="Z137" s="554"/>
      <c r="AA137" s="554"/>
      <c r="AB137" s="554"/>
      <c r="AC137" s="554"/>
      <c r="AD137" s="554"/>
      <c r="AE137" s="554"/>
      <c r="AF137" s="554"/>
      <c r="AG137" s="554"/>
      <c r="AH137" s="554"/>
    </row>
    <row r="138" spans="1:34" s="490" customFormat="1" ht="15" customHeight="1">
      <c r="A138" s="1285"/>
      <c r="B138" s="892"/>
      <c r="C138" s="892"/>
      <c r="D138" s="892"/>
      <c r="E138" s="892"/>
      <c r="F138" s="892"/>
      <c r="G138" s="897"/>
      <c r="H138" s="884"/>
      <c r="I138" s="884"/>
      <c r="J138" s="881"/>
      <c r="K138" s="891"/>
      <c r="L138" s="506"/>
      <c r="M138" s="526" t="s">
        <v>18</v>
      </c>
      <c r="N138" s="517"/>
      <c r="O138" s="513"/>
      <c r="P138" s="513"/>
      <c r="Q138" s="513"/>
      <c r="R138" s="540"/>
      <c r="S138" s="532"/>
      <c r="T138" s="531"/>
      <c r="U138" s="517"/>
      <c r="V138" s="532"/>
      <c r="W138" s="528"/>
      <c r="X138" s="554"/>
      <c r="Y138" s="554"/>
      <c r="Z138" s="554"/>
      <c r="AA138" s="554"/>
      <c r="AB138" s="554"/>
      <c r="AC138" s="554"/>
      <c r="AD138" s="554"/>
      <c r="AE138" s="554"/>
      <c r="AF138" s="554"/>
      <c r="AG138" s="554"/>
      <c r="AH138" s="554"/>
    </row>
    <row r="139" spans="1:34" s="490" customFormat="1" ht="15" customHeight="1">
      <c r="A139" s="880"/>
      <c r="B139" s="880"/>
      <c r="C139" s="880"/>
      <c r="D139" s="880"/>
      <c r="E139" s="880"/>
      <c r="F139" s="880"/>
      <c r="G139" s="880"/>
      <c r="H139" s="880"/>
      <c r="I139" s="880"/>
      <c r="J139" s="880"/>
      <c r="K139" s="880"/>
      <c r="L139" s="460"/>
      <c r="M139" s="533" t="s">
        <v>308</v>
      </c>
      <c r="N139" s="517"/>
      <c r="O139" s="513"/>
      <c r="P139" s="513"/>
      <c r="Q139" s="513"/>
      <c r="R139" s="540"/>
      <c r="S139" s="532"/>
      <c r="T139" s="531"/>
      <c r="U139" s="517"/>
      <c r="V139" s="532"/>
      <c r="W139" s="528"/>
      <c r="X139" s="554"/>
      <c r="Y139" s="554"/>
      <c r="Z139" s="554"/>
      <c r="AA139" s="554"/>
      <c r="AB139" s="554"/>
      <c r="AC139" s="554"/>
      <c r="AD139" s="554"/>
      <c r="AE139" s="554"/>
      <c r="AF139" s="554"/>
      <c r="AG139" s="554"/>
      <c r="AH139" s="554"/>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8"/>
      <c r="Y141" s="208"/>
      <c r="Z141" s="208"/>
      <c r="AA141" s="208"/>
      <c r="AB141" s="208"/>
      <c r="AC141" s="208"/>
      <c r="AD141" s="208"/>
      <c r="AE141" s="208"/>
      <c r="AF141" s="208"/>
      <c r="AG141" s="208"/>
      <c r="AH141" s="208"/>
    </row>
    <row r="142" spans="1:34" ht="17.100000000000001" customHeight="1">
      <c r="T142" s="116"/>
      <c r="U142" s="40"/>
      <c r="X142" s="196"/>
      <c r="Y142" s="196"/>
      <c r="Z142" s="196"/>
      <c r="AA142" s="196"/>
      <c r="AB142" s="196"/>
      <c r="AC142" s="196"/>
      <c r="AD142" s="196"/>
      <c r="AE142" s="196"/>
      <c r="AF142" s="196"/>
      <c r="AG142" s="196"/>
      <c r="AH142" s="196"/>
    </row>
    <row r="143" spans="1:34" s="491" customFormat="1" ht="22.5">
      <c r="A143" s="1285">
        <v>1</v>
      </c>
      <c r="B143" s="904"/>
      <c r="C143" s="904"/>
      <c r="D143" s="904"/>
      <c r="E143" s="905"/>
      <c r="F143" s="906"/>
      <c r="G143" s="906"/>
      <c r="H143" s="906"/>
      <c r="I143" s="907"/>
      <c r="J143" s="902"/>
      <c r="K143" s="909"/>
      <c r="L143" s="560">
        <f>mergeValue(A143)</f>
        <v>1</v>
      </c>
      <c r="M143" s="608" t="s">
        <v>19</v>
      </c>
      <c r="N143" s="547"/>
      <c r="O143" s="1329"/>
      <c r="P143" s="1329"/>
      <c r="Q143" s="1329"/>
      <c r="R143" s="1329"/>
      <c r="S143" s="1329"/>
      <c r="T143" s="1329"/>
      <c r="U143" s="1329"/>
      <c r="V143" s="1329"/>
      <c r="W143" s="1127" t="s">
        <v>721</v>
      </c>
      <c r="X143" s="552"/>
      <c r="Y143" s="552"/>
      <c r="Z143" s="552"/>
      <c r="AA143" s="552"/>
      <c r="AB143" s="552"/>
      <c r="AC143" s="552"/>
      <c r="AD143" s="552"/>
      <c r="AE143" s="552"/>
      <c r="AF143" s="552"/>
      <c r="AG143" s="552"/>
      <c r="AH143" s="552"/>
    </row>
    <row r="144" spans="1:34" s="491" customFormat="1" ht="22.5">
      <c r="A144" s="1285"/>
      <c r="B144" s="1285">
        <v>1</v>
      </c>
      <c r="C144" s="904"/>
      <c r="D144" s="904"/>
      <c r="E144" s="906"/>
      <c r="F144" s="906"/>
      <c r="G144" s="906"/>
      <c r="H144" s="906"/>
      <c r="I144" s="901"/>
      <c r="J144" s="900"/>
      <c r="K144" s="903"/>
      <c r="L144" s="560" t="str">
        <f>mergeValue(A144) &amp;"."&amp; mergeValue(B144)</f>
        <v>1.1</v>
      </c>
      <c r="M144" s="514" t="s">
        <v>15</v>
      </c>
      <c r="N144" s="547"/>
      <c r="O144" s="1329"/>
      <c r="P144" s="1329"/>
      <c r="Q144" s="1329"/>
      <c r="R144" s="1329"/>
      <c r="S144" s="1329"/>
      <c r="T144" s="1329"/>
      <c r="U144" s="1329"/>
      <c r="V144" s="1329"/>
      <c r="W144" s="1127" t="s">
        <v>460</v>
      </c>
      <c r="X144" s="552"/>
      <c r="Y144" s="552"/>
      <c r="Z144" s="552"/>
      <c r="AA144" s="552"/>
      <c r="AB144" s="552"/>
      <c r="AC144" s="552"/>
      <c r="AD144" s="552"/>
      <c r="AE144" s="552"/>
      <c r="AF144" s="552"/>
      <c r="AG144" s="552"/>
      <c r="AH144" s="552"/>
    </row>
    <row r="145" spans="1:35" s="491" customFormat="1" ht="22.5">
      <c r="A145" s="1285"/>
      <c r="B145" s="1285"/>
      <c r="C145" s="1285">
        <v>1</v>
      </c>
      <c r="D145" s="904"/>
      <c r="E145" s="906"/>
      <c r="F145" s="906"/>
      <c r="G145" s="906"/>
      <c r="H145" s="906"/>
      <c r="I145" s="908"/>
      <c r="J145" s="900"/>
      <c r="K145" s="903"/>
      <c r="L145" s="560" t="str">
        <f>mergeValue(A145) &amp;"."&amp; mergeValue(B145)&amp;"."&amp; mergeValue(C145)</f>
        <v>1.1.1</v>
      </c>
      <c r="M145" s="515" t="s">
        <v>7</v>
      </c>
      <c r="N145" s="547"/>
      <c r="O145" s="1329"/>
      <c r="P145" s="1329"/>
      <c r="Q145" s="1329"/>
      <c r="R145" s="1329"/>
      <c r="S145" s="1329"/>
      <c r="T145" s="1329"/>
      <c r="U145" s="1329"/>
      <c r="V145" s="1329"/>
      <c r="W145" s="1127" t="s">
        <v>601</v>
      </c>
      <c r="X145" s="552"/>
      <c r="Y145" s="552"/>
      <c r="Z145" s="552"/>
      <c r="AA145" s="552"/>
      <c r="AB145" s="552"/>
      <c r="AC145" s="552"/>
      <c r="AD145" s="552"/>
      <c r="AE145" s="552"/>
      <c r="AF145" s="552"/>
      <c r="AG145" s="552"/>
      <c r="AH145" s="552"/>
    </row>
    <row r="146" spans="1:35" s="491" customFormat="1" ht="22.5">
      <c r="A146" s="1285"/>
      <c r="B146" s="1285"/>
      <c r="C146" s="1285"/>
      <c r="D146" s="1285">
        <v>1</v>
      </c>
      <c r="E146" s="906"/>
      <c r="F146" s="906"/>
      <c r="G146" s="906"/>
      <c r="H146" s="906"/>
      <c r="I146" s="908"/>
      <c r="J146" s="900"/>
      <c r="K146" s="903"/>
      <c r="L146" s="560" t="str">
        <f>mergeValue(A146) &amp;"."&amp; mergeValue(B146)&amp;"."&amp; mergeValue(C146)&amp;"."&amp; mergeValue(D146)</f>
        <v>1.1.1.1</v>
      </c>
      <c r="M146" s="516" t="s">
        <v>21</v>
      </c>
      <c r="N146" s="547"/>
      <c r="O146" s="1329"/>
      <c r="P146" s="1329"/>
      <c r="Q146" s="1329"/>
      <c r="R146" s="1329"/>
      <c r="S146" s="1329"/>
      <c r="T146" s="1329"/>
      <c r="U146" s="1329"/>
      <c r="V146" s="1329"/>
      <c r="W146" s="1127" t="s">
        <v>602</v>
      </c>
      <c r="X146" s="552"/>
      <c r="Y146" s="552"/>
      <c r="Z146" s="552"/>
      <c r="AA146" s="552"/>
      <c r="AB146" s="552"/>
      <c r="AC146" s="552"/>
      <c r="AD146" s="552"/>
      <c r="AE146" s="552"/>
      <c r="AF146" s="552"/>
      <c r="AG146" s="552"/>
      <c r="AH146" s="552"/>
    </row>
    <row r="147" spans="1:35" s="491" customFormat="1" ht="11.25" hidden="1" customHeight="1">
      <c r="A147" s="1285"/>
      <c r="B147" s="1285"/>
      <c r="C147" s="1285"/>
      <c r="D147" s="1285"/>
      <c r="E147" s="1285">
        <v>1</v>
      </c>
      <c r="F147" s="906"/>
      <c r="G147" s="906"/>
      <c r="H147" s="904">
        <v>1</v>
      </c>
      <c r="I147" s="1285">
        <v>1</v>
      </c>
      <c r="J147" s="906"/>
      <c r="K147" s="911"/>
      <c r="L147" s="560"/>
      <c r="M147" s="522"/>
      <c r="N147" s="548"/>
      <c r="O147" s="598"/>
      <c r="P147" s="598"/>
      <c r="Q147" s="598"/>
      <c r="R147" s="598"/>
      <c r="S147" s="598"/>
      <c r="T147" s="598"/>
      <c r="U147" s="598"/>
      <c r="V147" s="476"/>
      <c r="W147" s="1088"/>
      <c r="X147" s="552"/>
      <c r="Y147" s="552"/>
      <c r="Z147" s="552"/>
      <c r="AA147" s="552"/>
      <c r="AB147" s="552"/>
      <c r="AC147" s="552"/>
      <c r="AD147" s="552"/>
      <c r="AE147" s="552"/>
      <c r="AF147" s="552"/>
      <c r="AG147" s="552"/>
      <c r="AH147" s="552"/>
    </row>
    <row r="148" spans="1:35" s="491" customFormat="1" ht="33.75">
      <c r="A148" s="1285"/>
      <c r="B148" s="1285"/>
      <c r="C148" s="1285"/>
      <c r="D148" s="1285"/>
      <c r="E148" s="1285"/>
      <c r="F148" s="1285">
        <v>1</v>
      </c>
      <c r="G148" s="904"/>
      <c r="H148" s="904"/>
      <c r="I148" s="1285"/>
      <c r="J148" s="1285">
        <v>1</v>
      </c>
      <c r="K148" s="912"/>
      <c r="L148" s="560" t="str">
        <f>mergeValue(A148) &amp;"."&amp; mergeValue(B148)&amp;"."&amp; mergeValue(C148)&amp;"."&amp; mergeValue(D148)&amp;"."&amp;  mergeValue(F148)</f>
        <v>1.1.1.1.1</v>
      </c>
      <c r="M148" s="523" t="s">
        <v>9</v>
      </c>
      <c r="N148" s="548"/>
      <c r="O148" s="1287"/>
      <c r="P148" s="1287"/>
      <c r="Q148" s="1287"/>
      <c r="R148" s="1287"/>
      <c r="S148" s="1287"/>
      <c r="T148" s="1287"/>
      <c r="U148" s="1287"/>
      <c r="V148" s="1287"/>
      <c r="W148" s="1127" t="s">
        <v>723</v>
      </c>
      <c r="X148" s="552"/>
      <c r="Y148" s="556" t="str">
        <f>strCheckUnique(Z148:Z151)</f>
        <v/>
      </c>
      <c r="Z148" s="552"/>
      <c r="AA148" s="556"/>
      <c r="AB148" s="552"/>
      <c r="AC148" s="552"/>
      <c r="AD148" s="552"/>
      <c r="AE148" s="552"/>
      <c r="AF148" s="552"/>
      <c r="AG148" s="552"/>
      <c r="AH148" s="552"/>
    </row>
    <row r="149" spans="1:35" s="491" customFormat="1" ht="99" customHeight="1">
      <c r="A149" s="1285"/>
      <c r="B149" s="1285"/>
      <c r="C149" s="1285"/>
      <c r="D149" s="1285"/>
      <c r="E149" s="1285"/>
      <c r="F149" s="1285"/>
      <c r="G149" s="904">
        <v>1</v>
      </c>
      <c r="H149" s="904"/>
      <c r="I149" s="1285"/>
      <c r="J149" s="1285"/>
      <c r="K149" s="912">
        <v>1</v>
      </c>
      <c r="L149" s="560" t="str">
        <f>mergeValue(A149) &amp;"."&amp; mergeValue(B149)&amp;"."&amp; mergeValue(C149)&amp;"."&amp; mergeValue(D149)&amp;"."&amp; mergeValue(F149)&amp;"."&amp; mergeValue(G149)</f>
        <v>1.1.1.1.1.1</v>
      </c>
      <c r="M149" s="1014"/>
      <c r="N149" s="553"/>
      <c r="O149" s="530"/>
      <c r="P149" s="530"/>
      <c r="Q149" s="1038"/>
      <c r="R149" s="1291"/>
      <c r="S149" s="1293" t="s">
        <v>83</v>
      </c>
      <c r="T149" s="1291"/>
      <c r="U149" s="1293" t="s">
        <v>84</v>
      </c>
      <c r="V149" s="545"/>
      <c r="W149" s="1303" t="s">
        <v>736</v>
      </c>
      <c r="X149" s="552" t="str">
        <f>strCheckDate(O150:V150)</f>
        <v/>
      </c>
      <c r="Y149" s="556"/>
      <c r="Z149" s="556" t="str">
        <f>IF(M149="","",M149 )</f>
        <v/>
      </c>
      <c r="AA149" s="556"/>
      <c r="AB149" s="556"/>
      <c r="AC149" s="556"/>
      <c r="AD149" s="552"/>
      <c r="AE149" s="552"/>
      <c r="AF149" s="552"/>
      <c r="AG149" s="552"/>
      <c r="AH149" s="552"/>
    </row>
    <row r="150" spans="1:35" s="491" customFormat="1" ht="0.2" customHeight="1">
      <c r="A150" s="1285"/>
      <c r="B150" s="1285"/>
      <c r="C150" s="1285"/>
      <c r="D150" s="1285"/>
      <c r="E150" s="1285"/>
      <c r="F150" s="1285"/>
      <c r="G150" s="904"/>
      <c r="H150" s="904"/>
      <c r="I150" s="1285"/>
      <c r="J150" s="1285"/>
      <c r="K150" s="912"/>
      <c r="L150" s="567"/>
      <c r="M150" s="613"/>
      <c r="N150" s="553"/>
      <c r="O150" s="530"/>
      <c r="P150" s="530"/>
      <c r="Q150" s="551" t="str">
        <f>R149 &amp; "-" &amp; T149</f>
        <v>-</v>
      </c>
      <c r="R150" s="1292"/>
      <c r="S150" s="1293"/>
      <c r="T150" s="1292"/>
      <c r="U150" s="1293"/>
      <c r="V150" s="545"/>
      <c r="W150" s="1304"/>
      <c r="X150" s="552"/>
      <c r="Y150" s="552"/>
      <c r="Z150" s="552"/>
      <c r="AA150" s="552"/>
      <c r="AB150" s="552"/>
      <c r="AC150" s="552"/>
      <c r="AD150" s="552"/>
      <c r="AE150" s="552"/>
      <c r="AF150" s="552"/>
      <c r="AG150" s="552"/>
      <c r="AH150" s="552"/>
    </row>
    <row r="151" spans="1:35" s="490" customFormat="1" ht="15" customHeight="1">
      <c r="A151" s="1285"/>
      <c r="B151" s="1285"/>
      <c r="C151" s="1285"/>
      <c r="D151" s="1285"/>
      <c r="E151" s="1285"/>
      <c r="F151" s="1285"/>
      <c r="G151" s="906"/>
      <c r="H151" s="904"/>
      <c r="I151" s="1285"/>
      <c r="J151" s="1285"/>
      <c r="K151" s="911"/>
      <c r="L151" s="506"/>
      <c r="M151" s="524" t="s">
        <v>24</v>
      </c>
      <c r="N151" s="519"/>
      <c r="O151" s="513"/>
      <c r="P151" s="513"/>
      <c r="Q151" s="513"/>
      <c r="R151" s="540"/>
      <c r="S151" s="532"/>
      <c r="T151" s="531"/>
      <c r="U151" s="519"/>
      <c r="V151" s="528"/>
      <c r="W151" s="1305"/>
      <c r="X151" s="554"/>
      <c r="Y151" s="554"/>
      <c r="Z151" s="554"/>
      <c r="AA151" s="554"/>
      <c r="AB151" s="554"/>
      <c r="AC151" s="554"/>
      <c r="AD151" s="554"/>
      <c r="AE151" s="554"/>
      <c r="AF151" s="554"/>
      <c r="AG151" s="554"/>
      <c r="AH151" s="554"/>
    </row>
    <row r="152" spans="1:35" s="490" customFormat="1" ht="15" customHeight="1">
      <c r="A152" s="1285"/>
      <c r="B152" s="1285"/>
      <c r="C152" s="1285"/>
      <c r="D152" s="1285"/>
      <c r="E152" s="1285"/>
      <c r="F152" s="906"/>
      <c r="G152" s="906"/>
      <c r="H152" s="904"/>
      <c r="I152" s="1285"/>
      <c r="J152" s="906"/>
      <c r="K152" s="911"/>
      <c r="L152" s="506"/>
      <c r="M152" s="519" t="s">
        <v>10</v>
      </c>
      <c r="N152" s="518"/>
      <c r="O152" s="513"/>
      <c r="P152" s="513"/>
      <c r="Q152" s="513"/>
      <c r="R152" s="540"/>
      <c r="S152" s="532"/>
      <c r="T152" s="531"/>
      <c r="U152" s="518"/>
      <c r="V152" s="532"/>
      <c r="W152" s="528"/>
      <c r="X152" s="554"/>
      <c r="Y152" s="554"/>
      <c r="Z152" s="554"/>
      <c r="AA152" s="554"/>
      <c r="AB152" s="554"/>
      <c r="AC152" s="554"/>
      <c r="AD152" s="554"/>
      <c r="AE152" s="554"/>
      <c r="AF152" s="554"/>
      <c r="AG152" s="554"/>
      <c r="AH152" s="554"/>
    </row>
    <row r="153" spans="1:35" s="490" customFormat="1" ht="15" hidden="1" customHeight="1">
      <c r="A153" s="1285"/>
      <c r="B153" s="1285"/>
      <c r="C153" s="1285"/>
      <c r="D153" s="1285"/>
      <c r="E153" s="910"/>
      <c r="F153" s="906"/>
      <c r="G153" s="906"/>
      <c r="H153" s="906"/>
      <c r="I153" s="902"/>
      <c r="J153" s="899"/>
      <c r="K153" s="909"/>
      <c r="L153" s="506"/>
      <c r="M153" s="519"/>
      <c r="N153" s="519"/>
      <c r="O153" s="519"/>
      <c r="P153" s="519"/>
      <c r="Q153" s="519"/>
      <c r="R153" s="519"/>
      <c r="S153" s="519"/>
      <c r="T153" s="519"/>
      <c r="U153" s="519"/>
      <c r="V153" s="532"/>
      <c r="W153" s="528"/>
      <c r="X153" s="554"/>
      <c r="Y153" s="554"/>
      <c r="Z153" s="554"/>
      <c r="AA153" s="554"/>
      <c r="AB153" s="554"/>
      <c r="AC153" s="554"/>
      <c r="AD153" s="554"/>
      <c r="AE153" s="554"/>
      <c r="AF153" s="554"/>
      <c r="AG153" s="554"/>
      <c r="AH153" s="554"/>
      <c r="AI153" s="554"/>
    </row>
    <row r="154" spans="1:35" s="490" customFormat="1" ht="15" customHeight="1">
      <c r="A154" s="1285"/>
      <c r="B154" s="1285"/>
      <c r="C154" s="1285"/>
      <c r="D154" s="910"/>
      <c r="E154" s="910"/>
      <c r="F154" s="906"/>
      <c r="G154" s="906"/>
      <c r="H154" s="906"/>
      <c r="I154" s="902"/>
      <c r="J154" s="899"/>
      <c r="K154" s="909"/>
      <c r="L154" s="506"/>
      <c r="M154" s="518" t="s">
        <v>16</v>
      </c>
      <c r="N154" s="517"/>
      <c r="O154" s="513"/>
      <c r="P154" s="513"/>
      <c r="Q154" s="513"/>
      <c r="R154" s="540"/>
      <c r="S154" s="532"/>
      <c r="T154" s="531"/>
      <c r="U154" s="517"/>
      <c r="V154" s="532"/>
      <c r="W154" s="528"/>
      <c r="X154" s="554"/>
      <c r="Y154" s="554"/>
      <c r="Z154" s="554"/>
      <c r="AA154" s="554"/>
      <c r="AB154" s="554"/>
      <c r="AC154" s="554"/>
      <c r="AD154" s="554"/>
      <c r="AE154" s="554"/>
      <c r="AF154" s="554"/>
      <c r="AG154" s="554"/>
      <c r="AH154" s="554"/>
    </row>
    <row r="155" spans="1:35" s="490" customFormat="1" ht="15" customHeight="1">
      <c r="A155" s="1285"/>
      <c r="B155" s="1285"/>
      <c r="C155" s="910"/>
      <c r="D155" s="910"/>
      <c r="E155" s="910"/>
      <c r="F155" s="910"/>
      <c r="G155" s="915"/>
      <c r="H155" s="902"/>
      <c r="I155" s="913"/>
      <c r="J155" s="899"/>
      <c r="K155" s="914"/>
      <c r="L155" s="506"/>
      <c r="M155" s="517" t="s">
        <v>17</v>
      </c>
      <c r="N155" s="517"/>
      <c r="O155" s="513"/>
      <c r="P155" s="513"/>
      <c r="Q155" s="513"/>
      <c r="R155" s="540"/>
      <c r="S155" s="532"/>
      <c r="T155" s="531"/>
      <c r="U155" s="517"/>
      <c r="V155" s="532"/>
      <c r="W155" s="528"/>
      <c r="X155" s="554"/>
      <c r="Y155" s="554"/>
      <c r="Z155" s="554"/>
      <c r="AA155" s="554"/>
      <c r="AB155" s="554"/>
      <c r="AC155" s="554"/>
      <c r="AD155" s="554"/>
      <c r="AE155" s="554"/>
      <c r="AF155" s="554"/>
      <c r="AG155" s="554"/>
      <c r="AH155" s="554"/>
    </row>
    <row r="156" spans="1:35" s="490" customFormat="1" ht="15" customHeight="1">
      <c r="A156" s="1285"/>
      <c r="B156" s="910"/>
      <c r="C156" s="910"/>
      <c r="D156" s="910"/>
      <c r="E156" s="910"/>
      <c r="F156" s="910"/>
      <c r="G156" s="915"/>
      <c r="H156" s="902"/>
      <c r="I156" s="902"/>
      <c r="J156" s="899"/>
      <c r="K156" s="909"/>
      <c r="L156" s="506"/>
      <c r="M156" s="526" t="s">
        <v>18</v>
      </c>
      <c r="N156" s="517"/>
      <c r="O156" s="513"/>
      <c r="P156" s="513"/>
      <c r="Q156" s="513"/>
      <c r="R156" s="540"/>
      <c r="S156" s="532"/>
      <c r="T156" s="531"/>
      <c r="U156" s="517"/>
      <c r="V156" s="532"/>
      <c r="W156" s="528"/>
      <c r="X156" s="554"/>
      <c r="Y156" s="554"/>
      <c r="Z156" s="554"/>
      <c r="AA156" s="554"/>
      <c r="AB156" s="554"/>
      <c r="AC156" s="554"/>
      <c r="AD156" s="554"/>
      <c r="AE156" s="554"/>
      <c r="AF156" s="554"/>
      <c r="AG156" s="554"/>
      <c r="AH156" s="554"/>
    </row>
    <row r="157" spans="1:35" s="490" customFormat="1" ht="15" customHeight="1">
      <c r="A157" s="898"/>
      <c r="B157" s="898"/>
      <c r="C157" s="898"/>
      <c r="D157" s="898"/>
      <c r="E157" s="898"/>
      <c r="F157" s="898"/>
      <c r="G157" s="898"/>
      <c r="H157" s="898"/>
      <c r="I157" s="898"/>
      <c r="J157" s="898"/>
      <c r="K157" s="898"/>
      <c r="L157" s="506"/>
      <c r="M157" s="533" t="s">
        <v>308</v>
      </c>
      <c r="N157" s="517"/>
      <c r="O157" s="513"/>
      <c r="P157" s="513"/>
      <c r="Q157" s="513"/>
      <c r="R157" s="540"/>
      <c r="S157" s="532"/>
      <c r="T157" s="531"/>
      <c r="U157" s="517"/>
      <c r="V157" s="532"/>
      <c r="W157" s="528"/>
      <c r="X157" s="554"/>
      <c r="Y157" s="554"/>
      <c r="Z157" s="554"/>
      <c r="AA157" s="554"/>
      <c r="AB157" s="554"/>
      <c r="AC157" s="554"/>
      <c r="AD157" s="554"/>
      <c r="AE157" s="554"/>
      <c r="AF157" s="554"/>
      <c r="AG157" s="554"/>
      <c r="AH157" s="554"/>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8"/>
      <c r="Y159" s="208"/>
      <c r="Z159" s="208"/>
      <c r="AA159" s="208"/>
      <c r="AB159" s="208"/>
      <c r="AC159" s="208"/>
      <c r="AD159" s="208"/>
      <c r="AE159" s="208"/>
      <c r="AF159" s="208"/>
      <c r="AG159" s="208"/>
      <c r="AH159" s="208"/>
    </row>
    <row r="160" spans="1:35" ht="17.100000000000001" customHeight="1">
      <c r="T160" s="116"/>
      <c r="U160" s="40"/>
      <c r="X160" s="196"/>
      <c r="Y160" s="196"/>
      <c r="Z160" s="196"/>
      <c r="AA160" s="196"/>
      <c r="AB160" s="196"/>
      <c r="AC160" s="196"/>
      <c r="AD160" s="196"/>
      <c r="AE160" s="196"/>
      <c r="AF160" s="196"/>
      <c r="AG160" s="196"/>
      <c r="AH160" s="196"/>
    </row>
    <row r="161" spans="1:33" s="491" customFormat="1" ht="22.5">
      <c r="A161" s="1285">
        <v>1</v>
      </c>
      <c r="B161" s="847"/>
      <c r="C161" s="847"/>
      <c r="D161" s="847"/>
      <c r="E161" s="848"/>
      <c r="F161" s="849"/>
      <c r="G161" s="849"/>
      <c r="H161" s="849"/>
      <c r="I161" s="850"/>
      <c r="J161" s="845"/>
      <c r="K161" s="852"/>
      <c r="L161" s="560">
        <f>mergeValue(A161)</f>
        <v>1</v>
      </c>
      <c r="M161" s="608" t="s">
        <v>19</v>
      </c>
      <c r="N161" s="547"/>
      <c r="O161" s="1384"/>
      <c r="P161" s="1385"/>
      <c r="Q161" s="1385"/>
      <c r="R161" s="1385"/>
      <c r="S161" s="1385"/>
      <c r="T161" s="1385"/>
      <c r="U161" s="1385"/>
      <c r="V161" s="1386"/>
      <c r="W161" s="1127" t="s">
        <v>721</v>
      </c>
      <c r="X161" s="552"/>
      <c r="Y161" s="552"/>
      <c r="Z161" s="552"/>
      <c r="AA161" s="552"/>
      <c r="AB161" s="552"/>
      <c r="AC161" s="552"/>
      <c r="AD161" s="552"/>
      <c r="AE161" s="552"/>
      <c r="AF161" s="552"/>
      <c r="AG161" s="552"/>
    </row>
    <row r="162" spans="1:33" s="491" customFormat="1" ht="22.5">
      <c r="A162" s="1285"/>
      <c r="B162" s="1285">
        <v>1</v>
      </c>
      <c r="C162" s="847"/>
      <c r="D162" s="847"/>
      <c r="E162" s="849"/>
      <c r="F162" s="849"/>
      <c r="G162" s="849"/>
      <c r="H162" s="849"/>
      <c r="I162" s="844"/>
      <c r="J162" s="843"/>
      <c r="K162" s="846"/>
      <c r="L162" s="560" t="str">
        <f>mergeValue(A162) &amp;"."&amp; mergeValue(B162)</f>
        <v>1.1</v>
      </c>
      <c r="M162" s="514" t="s">
        <v>15</v>
      </c>
      <c r="N162" s="547"/>
      <c r="O162" s="1384"/>
      <c r="P162" s="1385"/>
      <c r="Q162" s="1385"/>
      <c r="R162" s="1385"/>
      <c r="S162" s="1385"/>
      <c r="T162" s="1385"/>
      <c r="U162" s="1385"/>
      <c r="V162" s="1386"/>
      <c r="W162" s="1127" t="s">
        <v>460</v>
      </c>
      <c r="X162" s="552"/>
      <c r="Y162" s="552"/>
      <c r="Z162" s="552"/>
      <c r="AA162" s="552"/>
      <c r="AB162" s="552"/>
      <c r="AC162" s="552"/>
      <c r="AD162" s="552"/>
      <c r="AE162" s="552"/>
      <c r="AF162" s="552"/>
      <c r="AG162" s="552"/>
    </row>
    <row r="163" spans="1:33" s="491" customFormat="1" ht="22.5">
      <c r="A163" s="1285"/>
      <c r="B163" s="1285"/>
      <c r="C163" s="1285">
        <v>1</v>
      </c>
      <c r="D163" s="847"/>
      <c r="E163" s="849"/>
      <c r="F163" s="849"/>
      <c r="G163" s="849"/>
      <c r="H163" s="849"/>
      <c r="I163" s="851"/>
      <c r="J163" s="843"/>
      <c r="K163" s="846"/>
      <c r="L163" s="560" t="str">
        <f>mergeValue(A163) &amp;"."&amp; mergeValue(B163)&amp;"."&amp; mergeValue(C163)</f>
        <v>1.1.1</v>
      </c>
      <c r="M163" s="515" t="s">
        <v>7</v>
      </c>
      <c r="N163" s="547"/>
      <c r="O163" s="1384"/>
      <c r="P163" s="1385"/>
      <c r="Q163" s="1385"/>
      <c r="R163" s="1385"/>
      <c r="S163" s="1385"/>
      <c r="T163" s="1385"/>
      <c r="U163" s="1385"/>
      <c r="V163" s="1386"/>
      <c r="W163" s="1127" t="s">
        <v>601</v>
      </c>
      <c r="X163" s="552"/>
      <c r="Y163" s="552"/>
      <c r="Z163" s="552"/>
      <c r="AA163" s="552"/>
      <c r="AB163" s="552"/>
      <c r="AC163" s="552"/>
      <c r="AD163" s="552"/>
      <c r="AE163" s="552"/>
      <c r="AF163" s="552"/>
      <c r="AG163" s="552"/>
    </row>
    <row r="164" spans="1:33" s="491" customFormat="1" ht="22.5">
      <c r="A164" s="1285"/>
      <c r="B164" s="1285"/>
      <c r="C164" s="1285"/>
      <c r="D164" s="1285">
        <v>1</v>
      </c>
      <c r="E164" s="849"/>
      <c r="F164" s="849"/>
      <c r="G164" s="849"/>
      <c r="H164" s="849"/>
      <c r="I164" s="851"/>
      <c r="J164" s="843"/>
      <c r="K164" s="846"/>
      <c r="L164" s="560" t="str">
        <f>mergeValue(A164) &amp;"."&amp; mergeValue(B164)&amp;"."&amp; mergeValue(C164)&amp;"."&amp; mergeValue(D164)</f>
        <v>1.1.1.1</v>
      </c>
      <c r="M164" s="516" t="s">
        <v>21</v>
      </c>
      <c r="N164" s="547"/>
      <c r="O164" s="1384"/>
      <c r="P164" s="1385"/>
      <c r="Q164" s="1385"/>
      <c r="R164" s="1385"/>
      <c r="S164" s="1385"/>
      <c r="T164" s="1385"/>
      <c r="U164" s="1385"/>
      <c r="V164" s="1386"/>
      <c r="W164" s="1127" t="s">
        <v>602</v>
      </c>
      <c r="X164" s="552"/>
      <c r="Y164" s="552"/>
      <c r="Z164" s="552"/>
      <c r="AA164" s="552"/>
      <c r="AB164" s="552"/>
      <c r="AC164" s="552"/>
      <c r="AD164" s="552"/>
      <c r="AE164" s="552"/>
      <c r="AF164" s="552"/>
      <c r="AG164" s="552"/>
    </row>
    <row r="165" spans="1:33" s="491" customFormat="1" ht="78.75">
      <c r="A165" s="1285"/>
      <c r="B165" s="1285"/>
      <c r="C165" s="1285"/>
      <c r="D165" s="1285"/>
      <c r="E165" s="1285">
        <v>1</v>
      </c>
      <c r="F165" s="849"/>
      <c r="G165" s="849"/>
      <c r="H165" s="847">
        <v>1</v>
      </c>
      <c r="I165" s="1285">
        <v>1</v>
      </c>
      <c r="J165" s="849"/>
      <c r="K165" s="854"/>
      <c r="L165" s="560" t="str">
        <f>mergeValue(A165) &amp;"."&amp; mergeValue(B165)&amp;"."&amp; mergeValue(C165)&amp;"."&amp; mergeValue(D165)&amp;"."&amp; mergeValue(E165)</f>
        <v>1.1.1.1.1</v>
      </c>
      <c r="M165" s="522" t="s">
        <v>8</v>
      </c>
      <c r="N165" s="548"/>
      <c r="O165" s="1288"/>
      <c r="P165" s="1289"/>
      <c r="Q165" s="1289"/>
      <c r="R165" s="1289"/>
      <c r="S165" s="1289"/>
      <c r="T165" s="1289"/>
      <c r="U165" s="1289"/>
      <c r="V165" s="1290"/>
      <c r="W165" s="1127" t="s">
        <v>722</v>
      </c>
      <c r="X165" s="552"/>
      <c r="Y165" s="552"/>
      <c r="Z165" s="552"/>
      <c r="AA165" s="552"/>
      <c r="AB165" s="552"/>
      <c r="AC165" s="552"/>
      <c r="AD165" s="552"/>
      <c r="AE165" s="552"/>
      <c r="AF165" s="552"/>
      <c r="AG165" s="552"/>
    </row>
    <row r="166" spans="1:33" s="491" customFormat="1" ht="33.75">
      <c r="A166" s="1285"/>
      <c r="B166" s="1285"/>
      <c r="C166" s="1285"/>
      <c r="D166" s="1285"/>
      <c r="E166" s="1285"/>
      <c r="F166" s="1285">
        <v>1</v>
      </c>
      <c r="G166" s="847"/>
      <c r="H166" s="847"/>
      <c r="I166" s="1285"/>
      <c r="J166" s="1285">
        <v>1</v>
      </c>
      <c r="K166" s="855"/>
      <c r="L166" s="560" t="str">
        <f>mergeValue(A166) &amp;"."&amp; mergeValue(B166)&amp;"."&amp; mergeValue(C166)&amp;"."&amp; mergeValue(D166)&amp;"."&amp; mergeValue(E166)&amp;"."&amp; mergeValue(F166)</f>
        <v>1.1.1.1.1.1</v>
      </c>
      <c r="M166" s="523" t="s">
        <v>9</v>
      </c>
      <c r="N166" s="548"/>
      <c r="O166" s="1288"/>
      <c r="P166" s="1289"/>
      <c r="Q166" s="1289"/>
      <c r="R166" s="1289"/>
      <c r="S166" s="1289"/>
      <c r="T166" s="1289"/>
      <c r="U166" s="1289"/>
      <c r="V166" s="1290"/>
      <c r="W166" s="1127" t="s">
        <v>723</v>
      </c>
      <c r="X166" s="552"/>
      <c r="Y166" s="556" t="str">
        <f>strCheckUnique(Z166:Z169)</f>
        <v/>
      </c>
      <c r="Z166" s="552"/>
      <c r="AA166" s="556" t="str">
        <f>IF(O166="","",O166 &amp; ":_")</f>
        <v/>
      </c>
      <c r="AB166" s="552"/>
      <c r="AC166" s="552"/>
      <c r="AD166" s="552"/>
      <c r="AE166" s="552"/>
      <c r="AF166" s="552"/>
      <c r="AG166" s="552"/>
    </row>
    <row r="167" spans="1:33" s="491" customFormat="1" ht="122.1" customHeight="1">
      <c r="A167" s="1285"/>
      <c r="B167" s="1285"/>
      <c r="C167" s="1285"/>
      <c r="D167" s="1285"/>
      <c r="E167" s="1285"/>
      <c r="F167" s="1285"/>
      <c r="G167" s="847">
        <v>1</v>
      </c>
      <c r="H167" s="847"/>
      <c r="I167" s="1285"/>
      <c r="J167" s="1285"/>
      <c r="K167" s="855">
        <v>1</v>
      </c>
      <c r="L167" s="560" t="str">
        <f>mergeValue(A167) &amp;"."&amp; mergeValue(B167)&amp;"."&amp; mergeValue(C167)&amp;"."&amp; mergeValue(D167)&amp;"."&amp; mergeValue(E167)&amp;"."&amp; mergeValue(F167)&amp;"."&amp; mergeValue(G167)</f>
        <v>1.1.1.1.1.1.1</v>
      </c>
      <c r="M167" s="1014"/>
      <c r="N167" s="553"/>
      <c r="O167" s="1023"/>
      <c r="P167" s="530"/>
      <c r="Q167" s="530"/>
      <c r="R167" s="1291"/>
      <c r="S167" s="1293" t="s">
        <v>83</v>
      </c>
      <c r="T167" s="1291"/>
      <c r="U167" s="1293" t="s">
        <v>83</v>
      </c>
      <c r="V167" s="545"/>
      <c r="W167" s="1303" t="s">
        <v>724</v>
      </c>
      <c r="X167" s="552" t="str">
        <f>strCheckDate(O168:V168)</f>
        <v/>
      </c>
      <c r="Y167" s="556"/>
      <c r="Z167" s="556" t="str">
        <f>IF(M167="","",M167 )</f>
        <v/>
      </c>
      <c r="AA167" s="556"/>
      <c r="AB167" s="556"/>
      <c r="AC167" s="556"/>
      <c r="AD167" s="552"/>
      <c r="AE167" s="552"/>
      <c r="AF167" s="552"/>
      <c r="AG167" s="552"/>
    </row>
    <row r="168" spans="1:33" s="491" customFormat="1" ht="11.25" hidden="1" customHeight="1">
      <c r="A168" s="1285"/>
      <c r="B168" s="1285"/>
      <c r="C168" s="1285"/>
      <c r="D168" s="1285"/>
      <c r="E168" s="1285"/>
      <c r="F168" s="1285"/>
      <c r="G168" s="847"/>
      <c r="H168" s="847"/>
      <c r="I168" s="1285"/>
      <c r="J168" s="1285"/>
      <c r="K168" s="855"/>
      <c r="L168" s="567"/>
      <c r="M168" s="613"/>
      <c r="N168" s="553"/>
      <c r="O168" s="551"/>
      <c r="P168" s="530"/>
      <c r="Q168" s="551" t="str">
        <f>R167 &amp; "-" &amp; T167</f>
        <v>-</v>
      </c>
      <c r="R168" s="1292"/>
      <c r="S168" s="1293"/>
      <c r="T168" s="1292"/>
      <c r="U168" s="1293"/>
      <c r="V168" s="545"/>
      <c r="W168" s="1304"/>
      <c r="X168" s="552"/>
      <c r="Y168" s="552"/>
      <c r="Z168" s="552"/>
      <c r="AA168" s="552"/>
      <c r="AB168" s="552"/>
      <c r="AC168" s="552"/>
      <c r="AD168" s="552"/>
      <c r="AE168" s="552"/>
      <c r="AF168" s="552"/>
      <c r="AG168" s="552"/>
    </row>
    <row r="169" spans="1:33" s="490" customFormat="1" ht="15" customHeight="1">
      <c r="A169" s="1285"/>
      <c r="B169" s="1285"/>
      <c r="C169" s="1285"/>
      <c r="D169" s="1285"/>
      <c r="E169" s="1285"/>
      <c r="F169" s="1285"/>
      <c r="G169" s="849"/>
      <c r="H169" s="847"/>
      <c r="I169" s="1285"/>
      <c r="J169" s="1285"/>
      <c r="K169" s="854"/>
      <c r="L169" s="506"/>
      <c r="M169" s="525" t="s">
        <v>24</v>
      </c>
      <c r="N169" s="519"/>
      <c r="O169" s="513"/>
      <c r="P169" s="513"/>
      <c r="Q169" s="513"/>
      <c r="R169" s="540"/>
      <c r="S169" s="532"/>
      <c r="T169" s="531"/>
      <c r="U169" s="519"/>
      <c r="V169" s="528"/>
      <c r="W169" s="1305"/>
      <c r="X169" s="554"/>
      <c r="Y169" s="554"/>
      <c r="Z169" s="554"/>
      <c r="AA169" s="554"/>
      <c r="AB169" s="554"/>
      <c r="AC169" s="554"/>
      <c r="AD169" s="554"/>
      <c r="AE169" s="554"/>
      <c r="AF169" s="554"/>
      <c r="AG169" s="554"/>
    </row>
    <row r="170" spans="1:33" s="490" customFormat="1" ht="15" customHeight="1">
      <c r="A170" s="1285"/>
      <c r="B170" s="1285"/>
      <c r="C170" s="1285"/>
      <c r="D170" s="1285"/>
      <c r="E170" s="1285"/>
      <c r="F170" s="849"/>
      <c r="G170" s="849"/>
      <c r="H170" s="847"/>
      <c r="I170" s="1285"/>
      <c r="J170" s="849"/>
      <c r="K170" s="854"/>
      <c r="L170" s="506"/>
      <c r="M170" s="524" t="s">
        <v>10</v>
      </c>
      <c r="N170" s="518"/>
      <c r="O170" s="513"/>
      <c r="P170" s="513"/>
      <c r="Q170" s="513"/>
      <c r="R170" s="540"/>
      <c r="S170" s="532"/>
      <c r="T170" s="531"/>
      <c r="U170" s="518"/>
      <c r="V170" s="532"/>
      <c r="W170" s="528"/>
      <c r="X170" s="554"/>
      <c r="Y170" s="554"/>
      <c r="Z170" s="554"/>
      <c r="AA170" s="554"/>
      <c r="AB170" s="554"/>
      <c r="AC170" s="554"/>
      <c r="AD170" s="554"/>
      <c r="AE170" s="554"/>
      <c r="AF170" s="554"/>
      <c r="AG170" s="554"/>
    </row>
    <row r="171" spans="1:33" s="490" customFormat="1" ht="15" customHeight="1">
      <c r="A171" s="1285"/>
      <c r="B171" s="1285"/>
      <c r="C171" s="1285"/>
      <c r="D171" s="1285"/>
      <c r="E171" s="853"/>
      <c r="F171" s="849"/>
      <c r="G171" s="849"/>
      <c r="H171" s="849"/>
      <c r="I171" s="845"/>
      <c r="J171" s="842"/>
      <c r="K171" s="852"/>
      <c r="L171" s="506"/>
      <c r="M171" s="519" t="s">
        <v>11</v>
      </c>
      <c r="N171" s="517"/>
      <c r="O171" s="513"/>
      <c r="P171" s="513"/>
      <c r="Q171" s="513"/>
      <c r="R171" s="540"/>
      <c r="S171" s="532"/>
      <c r="T171" s="531"/>
      <c r="U171" s="517"/>
      <c r="V171" s="532"/>
      <c r="W171" s="528"/>
      <c r="X171" s="554"/>
      <c r="Y171" s="554"/>
      <c r="Z171" s="554"/>
      <c r="AA171" s="554"/>
      <c r="AB171" s="554"/>
      <c r="AC171" s="554"/>
      <c r="AD171" s="554"/>
      <c r="AE171" s="554"/>
      <c r="AF171" s="554"/>
      <c r="AG171" s="554"/>
    </row>
    <row r="172" spans="1:33" s="490" customFormat="1" ht="15" customHeight="1">
      <c r="A172" s="1285"/>
      <c r="B172" s="1285"/>
      <c r="C172" s="1285"/>
      <c r="D172" s="853"/>
      <c r="E172" s="853"/>
      <c r="F172" s="849"/>
      <c r="G172" s="849"/>
      <c r="H172" s="849"/>
      <c r="I172" s="845"/>
      <c r="J172" s="842"/>
      <c r="K172" s="852"/>
      <c r="L172" s="506"/>
      <c r="M172" s="518" t="s">
        <v>16</v>
      </c>
      <c r="N172" s="517"/>
      <c r="O172" s="513"/>
      <c r="P172" s="513"/>
      <c r="Q172" s="513"/>
      <c r="R172" s="540"/>
      <c r="S172" s="532"/>
      <c r="T172" s="531"/>
      <c r="U172" s="517"/>
      <c r="V172" s="532"/>
      <c r="W172" s="528"/>
      <c r="X172" s="554"/>
      <c r="Y172" s="554"/>
      <c r="Z172" s="554"/>
      <c r="AA172" s="554"/>
      <c r="AB172" s="554"/>
      <c r="AC172" s="554"/>
      <c r="AD172" s="554"/>
      <c r="AE172" s="554"/>
      <c r="AF172" s="554"/>
      <c r="AG172" s="554"/>
    </row>
    <row r="173" spans="1:33" s="490" customFormat="1" ht="15" customHeight="1">
      <c r="A173" s="1285"/>
      <c r="B173" s="1285"/>
      <c r="C173" s="853"/>
      <c r="D173" s="853"/>
      <c r="E173" s="853"/>
      <c r="F173" s="853"/>
      <c r="G173" s="858"/>
      <c r="H173" s="845"/>
      <c r="I173" s="856"/>
      <c r="J173" s="842"/>
      <c r="K173" s="857"/>
      <c r="L173" s="506"/>
      <c r="M173" s="517" t="s">
        <v>17</v>
      </c>
      <c r="N173" s="517"/>
      <c r="O173" s="513"/>
      <c r="P173" s="513"/>
      <c r="Q173" s="513"/>
      <c r="R173" s="540"/>
      <c r="S173" s="532"/>
      <c r="T173" s="531"/>
      <c r="U173" s="517"/>
      <c r="V173" s="532"/>
      <c r="W173" s="528"/>
      <c r="X173" s="554"/>
      <c r="Y173" s="554"/>
      <c r="Z173" s="554"/>
      <c r="AA173" s="554"/>
      <c r="AB173" s="554"/>
      <c r="AC173" s="554"/>
      <c r="AD173" s="554"/>
      <c r="AE173" s="554"/>
      <c r="AF173" s="554"/>
      <c r="AG173" s="554"/>
    </row>
    <row r="174" spans="1:33" s="490" customFormat="1" ht="15" customHeight="1">
      <c r="A174" s="1285"/>
      <c r="B174" s="853"/>
      <c r="C174" s="853"/>
      <c r="D174" s="853"/>
      <c r="E174" s="853"/>
      <c r="F174" s="853"/>
      <c r="G174" s="858"/>
      <c r="H174" s="845"/>
      <c r="I174" s="845"/>
      <c r="J174" s="842"/>
      <c r="K174" s="852"/>
      <c r="L174" s="506"/>
      <c r="M174" s="526" t="s">
        <v>18</v>
      </c>
      <c r="N174" s="517"/>
      <c r="O174" s="513"/>
      <c r="P174" s="513"/>
      <c r="Q174" s="513"/>
      <c r="R174" s="540"/>
      <c r="S174" s="532"/>
      <c r="T174" s="531"/>
      <c r="U174" s="517"/>
      <c r="V174" s="532"/>
      <c r="W174" s="528"/>
      <c r="X174" s="554"/>
      <c r="Y174" s="554"/>
      <c r="Z174" s="554"/>
      <c r="AA174" s="554"/>
      <c r="AB174" s="554"/>
      <c r="AC174" s="554"/>
      <c r="AD174" s="554"/>
      <c r="AE174" s="554"/>
      <c r="AF174" s="554"/>
      <c r="AG174" s="554"/>
    </row>
    <row r="175" spans="1:33" s="490" customFormat="1" ht="15" customHeight="1">
      <c r="A175" s="841"/>
      <c r="B175" s="841"/>
      <c r="C175" s="841"/>
      <c r="D175" s="841"/>
      <c r="E175" s="841"/>
      <c r="F175" s="841"/>
      <c r="G175" s="841"/>
      <c r="H175" s="841"/>
      <c r="I175" s="841"/>
      <c r="J175" s="841"/>
      <c r="K175" s="841"/>
      <c r="L175" s="506"/>
      <c r="M175" s="533" t="s">
        <v>308</v>
      </c>
      <c r="N175" s="517"/>
      <c r="O175" s="513"/>
      <c r="P175" s="513"/>
      <c r="Q175" s="513"/>
      <c r="R175" s="540"/>
      <c r="S175" s="532"/>
      <c r="T175" s="531"/>
      <c r="U175" s="517"/>
      <c r="V175" s="718"/>
      <c r="W175" s="718"/>
      <c r="X175" s="718"/>
      <c r="Y175" s="727"/>
      <c r="Z175" s="726"/>
      <c r="AA175" s="725"/>
      <c r="AB175" s="719"/>
      <c r="AC175" s="726"/>
      <c r="AD175" s="723"/>
      <c r="AE175" s="554"/>
      <c r="AF175" s="554"/>
      <c r="AG175" s="554"/>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49" customFormat="1" ht="22.5">
      <c r="A179" s="1285">
        <v>1</v>
      </c>
      <c r="B179" s="926"/>
      <c r="C179" s="926"/>
      <c r="D179" s="926"/>
      <c r="E179" s="926"/>
      <c r="F179" s="926"/>
      <c r="G179" s="927"/>
      <c r="H179" s="927"/>
      <c r="I179" s="929"/>
      <c r="J179" s="921"/>
      <c r="K179" s="921"/>
      <c r="L179" s="686">
        <f>mergeValue(A179)</f>
        <v>1</v>
      </c>
      <c r="M179" s="608" t="s">
        <v>19</v>
      </c>
      <c r="N179" s="679"/>
      <c r="O179" s="1384"/>
      <c r="P179" s="1385"/>
      <c r="Q179" s="1385"/>
      <c r="R179" s="1385"/>
      <c r="S179" s="1385"/>
      <c r="T179" s="1385"/>
      <c r="U179" s="1385"/>
      <c r="V179" s="1385"/>
      <c r="W179" s="1386"/>
      <c r="X179" s="1095" t="s">
        <v>721</v>
      </c>
      <c r="Y179" s="681"/>
      <c r="Z179" s="681"/>
      <c r="AA179" s="681"/>
      <c r="AB179" s="681"/>
      <c r="AC179" s="681"/>
      <c r="AD179" s="681"/>
      <c r="AE179" s="681"/>
      <c r="AF179" s="681"/>
      <c r="AG179" s="681"/>
    </row>
    <row r="180" spans="1:47" s="649" customFormat="1" ht="22.5">
      <c r="A180" s="1285"/>
      <c r="B180" s="1285">
        <v>1</v>
      </c>
      <c r="C180" s="926"/>
      <c r="D180" s="926"/>
      <c r="E180" s="926"/>
      <c r="F180" s="926"/>
      <c r="G180" s="931"/>
      <c r="H180" s="928"/>
      <c r="I180" s="933"/>
      <c r="J180" s="918"/>
      <c r="K180" s="917"/>
      <c r="L180" s="686" t="str">
        <f>mergeValue(A180) &amp;"."&amp; mergeValue(B180)</f>
        <v>1.1</v>
      </c>
      <c r="M180" s="656" t="s">
        <v>15</v>
      </c>
      <c r="N180" s="679"/>
      <c r="O180" s="1384"/>
      <c r="P180" s="1385"/>
      <c r="Q180" s="1385"/>
      <c r="R180" s="1385"/>
      <c r="S180" s="1385"/>
      <c r="T180" s="1385"/>
      <c r="U180" s="1385"/>
      <c r="V180" s="1385"/>
      <c r="W180" s="1386"/>
      <c r="X180" s="1095" t="s">
        <v>460</v>
      </c>
      <c r="Y180" s="681"/>
      <c r="Z180" s="681"/>
      <c r="AA180" s="681"/>
      <c r="AB180" s="681"/>
      <c r="AC180" s="681"/>
      <c r="AD180" s="681"/>
      <c r="AE180" s="681"/>
      <c r="AF180" s="681"/>
      <c r="AG180" s="681"/>
    </row>
    <row r="181" spans="1:47" s="649" customFormat="1" ht="22.5">
      <c r="A181" s="1285"/>
      <c r="B181" s="1285"/>
      <c r="C181" s="1285">
        <v>1</v>
      </c>
      <c r="D181" s="926"/>
      <c r="E181" s="926"/>
      <c r="F181" s="926"/>
      <c r="G181" s="931"/>
      <c r="H181" s="928"/>
      <c r="I181" s="934"/>
      <c r="J181" s="918"/>
      <c r="K181" s="917"/>
      <c r="L181" s="686" t="str">
        <f>mergeValue(A181) &amp;"."&amp; mergeValue(B181)&amp;"."&amp; mergeValue(C181)</f>
        <v>1.1.1</v>
      </c>
      <c r="M181" s="657" t="s">
        <v>7</v>
      </c>
      <c r="N181" s="679"/>
      <c r="O181" s="1384"/>
      <c r="P181" s="1385"/>
      <c r="Q181" s="1385"/>
      <c r="R181" s="1385"/>
      <c r="S181" s="1385"/>
      <c r="T181" s="1385"/>
      <c r="U181" s="1385"/>
      <c r="V181" s="1385"/>
      <c r="W181" s="1386"/>
      <c r="X181" s="1095" t="s">
        <v>601</v>
      </c>
      <c r="Y181" s="681"/>
      <c r="Z181" s="681"/>
      <c r="AA181" s="681"/>
      <c r="AB181" s="681"/>
      <c r="AC181" s="681"/>
      <c r="AD181" s="681"/>
      <c r="AE181" s="681"/>
      <c r="AF181" s="681"/>
      <c r="AG181" s="681"/>
    </row>
    <row r="182" spans="1:47" s="649" customFormat="1" ht="22.5">
      <c r="A182" s="1285"/>
      <c r="B182" s="1285"/>
      <c r="C182" s="1285"/>
      <c r="D182" s="1285">
        <v>1</v>
      </c>
      <c r="E182" s="926"/>
      <c r="F182" s="926"/>
      <c r="G182" s="931"/>
      <c r="H182" s="928"/>
      <c r="I182" s="934"/>
      <c r="J182" s="932"/>
      <c r="K182" s="917"/>
      <c r="L182" s="686" t="str">
        <f>mergeValue(A182) &amp;"."&amp; mergeValue(B182)&amp;"."&amp; mergeValue(C182)&amp;"."&amp; mergeValue(D182)</f>
        <v>1.1.1.1</v>
      </c>
      <c r="M182" s="658" t="s">
        <v>21</v>
      </c>
      <c r="N182" s="679"/>
      <c r="O182" s="1384"/>
      <c r="P182" s="1385"/>
      <c r="Q182" s="1385"/>
      <c r="R182" s="1385"/>
      <c r="S182" s="1385"/>
      <c r="T182" s="1385"/>
      <c r="U182" s="1385"/>
      <c r="V182" s="1385"/>
      <c r="W182" s="1386"/>
      <c r="X182" s="966" t="s">
        <v>624</v>
      </c>
      <c r="Y182" s="681"/>
      <c r="Z182" s="681"/>
      <c r="AA182" s="681"/>
      <c r="AB182" s="681"/>
      <c r="AC182" s="681"/>
      <c r="AD182" s="681"/>
      <c r="AE182" s="681"/>
      <c r="AF182" s="681"/>
      <c r="AG182" s="681"/>
    </row>
    <row r="183" spans="1:47" s="649" customFormat="1" ht="56.25" customHeight="1">
      <c r="A183" s="1285"/>
      <c r="B183" s="1285"/>
      <c r="C183" s="1285"/>
      <c r="D183" s="1285"/>
      <c r="E183" s="926">
        <v>1</v>
      </c>
      <c r="F183" s="926"/>
      <c r="G183" s="931"/>
      <c r="H183" s="928"/>
      <c r="I183" s="934"/>
      <c r="J183" s="932"/>
      <c r="K183" s="922"/>
      <c r="L183" s="686" t="str">
        <f>mergeValue(A183) &amp;"."&amp; mergeValue(B183)&amp;"."&amp; mergeValue(C183)&amp;"."&amp; mergeValue(D183)&amp;"."&amp; mergeValue(E183)</f>
        <v>1.1.1.1.1</v>
      </c>
      <c r="M183" s="1017"/>
      <c r="N183" s="654"/>
      <c r="O183" s="1019"/>
      <c r="P183" s="1020"/>
      <c r="Q183" s="636"/>
      <c r="R183" s="636"/>
      <c r="S183" s="1036"/>
      <c r="T183" s="617" t="s">
        <v>83</v>
      </c>
      <c r="U183" s="1036"/>
      <c r="V183" s="617" t="s">
        <v>83</v>
      </c>
      <c r="W183" s="688"/>
      <c r="X183" s="1303" t="s">
        <v>751</v>
      </c>
      <c r="Y183" s="681" t="str">
        <f>strCheckDateTwo(N183:W183)</f>
        <v/>
      </c>
      <c r="Z183" s="681"/>
      <c r="AA183" s="681"/>
      <c r="AB183" s="681"/>
      <c r="AC183" s="681"/>
      <c r="AD183" s="681"/>
      <c r="AE183" s="681"/>
      <c r="AF183" s="681"/>
      <c r="AG183" s="681"/>
    </row>
    <row r="184" spans="1:47" s="649" customFormat="1" ht="14.25" hidden="1" customHeight="1">
      <c r="A184" s="1285"/>
      <c r="B184" s="1285"/>
      <c r="C184" s="1285"/>
      <c r="D184" s="1285"/>
      <c r="E184" s="926"/>
      <c r="F184" s="926"/>
      <c r="G184" s="931"/>
      <c r="H184" s="928"/>
      <c r="I184" s="934"/>
      <c r="J184" s="932"/>
      <c r="K184" s="922"/>
      <c r="L184" s="677"/>
      <c r="M184" s="664"/>
      <c r="N184" s="613"/>
      <c r="O184" s="613"/>
      <c r="P184" s="613"/>
      <c r="Q184" s="613"/>
      <c r="R184" s="680" t="str">
        <f>S183 &amp; "-" &amp; U183</f>
        <v>-</v>
      </c>
      <c r="S184" s="689"/>
      <c r="T184" s="682"/>
      <c r="U184" s="689"/>
      <c r="V184" s="613"/>
      <c r="W184" s="613"/>
      <c r="X184" s="1304"/>
      <c r="Y184" s="681"/>
      <c r="Z184" s="681"/>
      <c r="AA184" s="681"/>
      <c r="AB184" s="681"/>
      <c r="AC184" s="681"/>
      <c r="AD184" s="681"/>
      <c r="AE184" s="681"/>
      <c r="AF184" s="681"/>
      <c r="AG184" s="681"/>
    </row>
    <row r="185" spans="1:47" s="649" customFormat="1" ht="15" customHeight="1">
      <c r="A185" s="1285"/>
      <c r="B185" s="1285"/>
      <c r="C185" s="1285"/>
      <c r="D185" s="1285"/>
      <c r="E185" s="926"/>
      <c r="F185" s="926"/>
      <c r="G185" s="931"/>
      <c r="H185" s="928"/>
      <c r="I185" s="934"/>
      <c r="J185" s="932"/>
      <c r="K185" s="922"/>
      <c r="L185" s="652"/>
      <c r="M185" s="661" t="s">
        <v>5</v>
      </c>
      <c r="N185" s="659"/>
      <c r="O185" s="655"/>
      <c r="P185" s="655"/>
      <c r="Q185" s="655"/>
      <c r="R185" s="655"/>
      <c r="S185" s="671"/>
      <c r="T185" s="667"/>
      <c r="U185" s="666"/>
      <c r="V185" s="659"/>
      <c r="W185" s="659"/>
      <c r="X185" s="1305"/>
      <c r="Y185" s="681"/>
      <c r="Z185" s="681"/>
      <c r="AA185" s="681"/>
      <c r="AB185" s="681"/>
      <c r="AC185" s="681"/>
      <c r="AD185" s="681"/>
      <c r="AE185" s="681"/>
      <c r="AF185" s="681"/>
      <c r="AG185" s="681"/>
    </row>
    <row r="186" spans="1:47" s="648" customFormat="1" ht="15" customHeight="1">
      <c r="A186" s="1285"/>
      <c r="B186" s="1285"/>
      <c r="C186" s="1285"/>
      <c r="D186" s="930"/>
      <c r="E186" s="930"/>
      <c r="F186" s="930"/>
      <c r="G186" s="931"/>
      <c r="H186" s="930"/>
      <c r="I186" s="934"/>
      <c r="J186" s="920"/>
      <c r="K186" s="924"/>
      <c r="L186" s="652"/>
      <c r="M186" s="660" t="s">
        <v>16</v>
      </c>
      <c r="N186" s="659"/>
      <c r="O186" s="655"/>
      <c r="P186" s="655"/>
      <c r="Q186" s="655"/>
      <c r="R186" s="655"/>
      <c r="S186" s="671"/>
      <c r="T186" s="667"/>
      <c r="U186" s="666"/>
      <c r="V186" s="659"/>
      <c r="W186" s="667"/>
      <c r="X186" s="663"/>
      <c r="Y186" s="683"/>
      <c r="Z186" s="683"/>
      <c r="AA186" s="683"/>
      <c r="AB186" s="683"/>
      <c r="AC186" s="683"/>
      <c r="AD186" s="683"/>
      <c r="AE186" s="683"/>
      <c r="AF186" s="683"/>
      <c r="AG186" s="683"/>
    </row>
    <row r="187" spans="1:47" s="648" customFormat="1" ht="15" customHeight="1">
      <c r="A187" s="1285"/>
      <c r="B187" s="1285"/>
      <c r="C187" s="930"/>
      <c r="D187" s="930"/>
      <c r="E187" s="930"/>
      <c r="F187" s="930"/>
      <c r="G187" s="931"/>
      <c r="H187" s="930"/>
      <c r="I187" s="925"/>
      <c r="J187" s="920"/>
      <c r="K187" s="924"/>
      <c r="L187" s="652"/>
      <c r="M187" s="659" t="s">
        <v>17</v>
      </c>
      <c r="N187" s="659"/>
      <c r="O187" s="655"/>
      <c r="P187" s="655"/>
      <c r="Q187" s="655"/>
      <c r="R187" s="655"/>
      <c r="S187" s="671"/>
      <c r="T187" s="667"/>
      <c r="U187" s="666"/>
      <c r="V187" s="659"/>
      <c r="W187" s="667"/>
      <c r="X187" s="663"/>
      <c r="Y187" s="683"/>
      <c r="Z187" s="683"/>
      <c r="AA187" s="683"/>
      <c r="AB187" s="683"/>
      <c r="AC187" s="683"/>
      <c r="AD187" s="683"/>
      <c r="AE187" s="683"/>
      <c r="AF187" s="683"/>
      <c r="AG187" s="683"/>
    </row>
    <row r="188" spans="1:47" s="648" customFormat="1" ht="15" customHeight="1">
      <c r="A188" s="1285"/>
      <c r="B188" s="930"/>
      <c r="C188" s="930"/>
      <c r="D188" s="930"/>
      <c r="E188" s="930"/>
      <c r="F188" s="930"/>
      <c r="G188" s="931"/>
      <c r="H188" s="930"/>
      <c r="I188" s="925"/>
      <c r="J188" s="920"/>
      <c r="K188" s="924"/>
      <c r="L188" s="652"/>
      <c r="M188" s="662" t="s">
        <v>18</v>
      </c>
      <c r="N188" s="659"/>
      <c r="O188" s="655"/>
      <c r="P188" s="655"/>
      <c r="Q188" s="655"/>
      <c r="R188" s="655"/>
      <c r="S188" s="671"/>
      <c r="T188" s="667"/>
      <c r="U188" s="666"/>
      <c r="V188" s="659"/>
      <c r="W188" s="667"/>
      <c r="X188" s="663"/>
      <c r="Y188" s="683"/>
      <c r="Z188" s="683"/>
      <c r="AA188" s="683"/>
      <c r="AB188" s="683"/>
      <c r="AC188" s="683"/>
      <c r="AD188" s="683"/>
      <c r="AE188" s="683"/>
      <c r="AF188" s="683"/>
      <c r="AG188" s="683"/>
    </row>
    <row r="189" spans="1:47" s="648" customFormat="1" ht="15" customHeight="1">
      <c r="A189" s="916"/>
      <c r="B189" s="916"/>
      <c r="C189" s="916"/>
      <c r="D189" s="916"/>
      <c r="E189" s="916"/>
      <c r="F189" s="916"/>
      <c r="G189" s="923"/>
      <c r="H189" s="924"/>
      <c r="I189" s="919"/>
      <c r="J189" s="920"/>
      <c r="K189" s="916"/>
      <c r="L189" s="652"/>
      <c r="M189" s="668" t="s">
        <v>308</v>
      </c>
      <c r="N189" s="659"/>
      <c r="O189" s="655"/>
      <c r="P189" s="655"/>
      <c r="Q189" s="655"/>
      <c r="R189" s="655"/>
      <c r="S189" s="671"/>
      <c r="T189" s="667"/>
      <c r="U189" s="666"/>
      <c r="V189" s="659"/>
      <c r="W189" s="667"/>
      <c r="X189" s="663"/>
      <c r="Y189" s="683"/>
      <c r="Z189" s="683"/>
      <c r="AA189" s="683"/>
      <c r="AB189" s="683"/>
      <c r="AC189" s="683"/>
      <c r="AD189" s="683"/>
      <c r="AE189" s="683"/>
      <c r="AF189" s="683"/>
      <c r="AG189" s="683"/>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49" customFormat="1" ht="22.5">
      <c r="A193" s="1285">
        <v>1</v>
      </c>
      <c r="B193" s="961"/>
      <c r="C193" s="961"/>
      <c r="D193" s="961"/>
      <c r="E193" s="961"/>
      <c r="F193" s="954"/>
      <c r="G193" s="960"/>
      <c r="H193" s="960"/>
      <c r="I193" s="942"/>
      <c r="J193" s="941"/>
      <c r="K193" s="941"/>
      <c r="L193" s="686">
        <f>mergeValue(A193)</f>
        <v>1</v>
      </c>
      <c r="M193" s="608" t="s">
        <v>19</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5" t="s">
        <v>721</v>
      </c>
      <c r="AH193" s="681"/>
      <c r="AI193" s="681"/>
      <c r="AJ193" s="681"/>
      <c r="AK193" s="681"/>
      <c r="AL193" s="681"/>
      <c r="AM193" s="681"/>
      <c r="AN193" s="681"/>
      <c r="AO193" s="681"/>
      <c r="AP193" s="681"/>
      <c r="AQ193" s="681"/>
      <c r="AR193" s="681"/>
    </row>
    <row r="194" spans="1:46" s="649" customFormat="1" ht="22.5">
      <c r="A194" s="1285"/>
      <c r="B194" s="1285">
        <v>1</v>
      </c>
      <c r="C194" s="961"/>
      <c r="D194" s="961"/>
      <c r="E194" s="961"/>
      <c r="F194" s="954"/>
      <c r="G194" s="963"/>
      <c r="H194" s="964"/>
      <c r="I194" s="943"/>
      <c r="J194" s="938"/>
      <c r="K194" s="936"/>
      <c r="L194" s="686" t="str">
        <f>mergeValue(A194) &amp;"."&amp; mergeValue(B194)</f>
        <v>1.1</v>
      </c>
      <c r="M194" s="656" t="s">
        <v>15</v>
      </c>
      <c r="N194" s="1395"/>
      <c r="O194" s="1396"/>
      <c r="P194" s="1396"/>
      <c r="Q194" s="1396"/>
      <c r="R194" s="1396"/>
      <c r="S194" s="1396"/>
      <c r="T194" s="1396"/>
      <c r="U194" s="1396"/>
      <c r="V194" s="1396"/>
      <c r="W194" s="1396"/>
      <c r="X194" s="1396"/>
      <c r="Y194" s="1396"/>
      <c r="Z194" s="1396"/>
      <c r="AA194" s="1396"/>
      <c r="AB194" s="1396"/>
      <c r="AC194" s="1396"/>
      <c r="AD194" s="1396"/>
      <c r="AE194" s="1396"/>
      <c r="AF194" s="1397"/>
      <c r="AG194" s="1095" t="s">
        <v>460</v>
      </c>
      <c r="AH194" s="681"/>
      <c r="AI194" s="681"/>
      <c r="AJ194" s="681"/>
      <c r="AK194" s="681"/>
      <c r="AL194" s="681"/>
      <c r="AM194" s="681"/>
      <c r="AN194" s="681"/>
      <c r="AO194" s="681"/>
      <c r="AP194" s="681"/>
      <c r="AQ194" s="681"/>
      <c r="AR194" s="681"/>
    </row>
    <row r="195" spans="1:46" s="649" customFormat="1" ht="22.5">
      <c r="A195" s="1285"/>
      <c r="B195" s="1285"/>
      <c r="C195" s="1285">
        <v>1</v>
      </c>
      <c r="D195" s="961"/>
      <c r="E195" s="961"/>
      <c r="F195" s="954"/>
      <c r="G195" s="963"/>
      <c r="H195" s="964"/>
      <c r="I195" s="943"/>
      <c r="J195" s="938"/>
      <c r="K195" s="936"/>
      <c r="L195" s="686" t="str">
        <f>mergeValue(A195) &amp;"."&amp; mergeValue(B195)&amp;"."&amp; mergeValue(C195)</f>
        <v>1.1.1</v>
      </c>
      <c r="M195" s="657" t="s">
        <v>7</v>
      </c>
      <c r="N195" s="1395"/>
      <c r="O195" s="1396"/>
      <c r="P195" s="1396"/>
      <c r="Q195" s="1396"/>
      <c r="R195" s="1396"/>
      <c r="S195" s="1396"/>
      <c r="T195" s="1396"/>
      <c r="U195" s="1396"/>
      <c r="V195" s="1396"/>
      <c r="W195" s="1396"/>
      <c r="X195" s="1396"/>
      <c r="Y195" s="1396"/>
      <c r="Z195" s="1396"/>
      <c r="AA195" s="1396"/>
      <c r="AB195" s="1396"/>
      <c r="AC195" s="1396"/>
      <c r="AD195" s="1396"/>
      <c r="AE195" s="1396"/>
      <c r="AF195" s="1397"/>
      <c r="AG195" s="1095" t="s">
        <v>601</v>
      </c>
      <c r="AH195" s="681"/>
      <c r="AI195" s="681"/>
      <c r="AJ195" s="681"/>
      <c r="AK195" s="681"/>
      <c r="AL195" s="681"/>
      <c r="AM195" s="681"/>
      <c r="AN195" s="681"/>
      <c r="AO195" s="681"/>
      <c r="AP195" s="681"/>
      <c r="AQ195" s="681"/>
      <c r="AR195" s="681"/>
    </row>
    <row r="196" spans="1:46" s="649" customFormat="1" ht="15" customHeight="1">
      <c r="A196" s="1285"/>
      <c r="B196" s="1285"/>
      <c r="C196" s="1285"/>
      <c r="D196" s="1285">
        <v>1</v>
      </c>
      <c r="E196" s="961"/>
      <c r="F196" s="954"/>
      <c r="G196" s="963"/>
      <c r="H196" s="964"/>
      <c r="I196" s="943"/>
      <c r="J196" s="938"/>
      <c r="K196" s="936"/>
      <c r="L196" s="686" t="str">
        <f>mergeValue(A196) &amp;"."&amp; mergeValue(B196)&amp;"."&amp; mergeValue(C196)&amp;"."&amp; mergeValue(D196)</f>
        <v>1.1.1.1</v>
      </c>
      <c r="M196" s="658" t="s">
        <v>21</v>
      </c>
      <c r="N196" s="1395"/>
      <c r="O196" s="1396"/>
      <c r="P196" s="1396"/>
      <c r="Q196" s="1396"/>
      <c r="R196" s="1396"/>
      <c r="S196" s="1396"/>
      <c r="T196" s="1396"/>
      <c r="U196" s="1396"/>
      <c r="V196" s="1396"/>
      <c r="W196" s="1396"/>
      <c r="X196" s="1396"/>
      <c r="Y196" s="1396"/>
      <c r="Z196" s="1396"/>
      <c r="AA196" s="1396"/>
      <c r="AB196" s="1396"/>
      <c r="AC196" s="1396"/>
      <c r="AD196" s="1396"/>
      <c r="AE196" s="1396"/>
      <c r="AF196" s="1397"/>
      <c r="AG196" s="1095" t="s">
        <v>624</v>
      </c>
      <c r="AH196" s="681"/>
      <c r="AI196" s="681"/>
      <c r="AJ196" s="681"/>
      <c r="AK196" s="681"/>
      <c r="AL196" s="681"/>
      <c r="AM196" s="681"/>
      <c r="AN196" s="681"/>
      <c r="AO196" s="681"/>
      <c r="AP196" s="681"/>
      <c r="AQ196" s="681"/>
      <c r="AR196" s="681"/>
    </row>
    <row r="197" spans="1:46" s="649" customFormat="1" ht="17.100000000000001" customHeight="1">
      <c r="A197" s="1285"/>
      <c r="B197" s="1285"/>
      <c r="C197" s="1285"/>
      <c r="D197" s="1285"/>
      <c r="E197" s="1285">
        <v>1</v>
      </c>
      <c r="F197" s="954"/>
      <c r="G197" s="963"/>
      <c r="H197" s="964"/>
      <c r="I197" s="965"/>
      <c r="J197" s="955"/>
      <c r="K197" s="1228"/>
      <c r="L197" s="1345" t="str">
        <f>mergeValue(A197) &amp;"."&amp; mergeValue(B197)&amp;"."&amp; mergeValue(C197)&amp;"."&amp; mergeValue(D197)&amp;"."&amp; mergeValue(E197)</f>
        <v>1.1.1.1.1</v>
      </c>
      <c r="M197" s="1346"/>
      <c r="N197" s="1293" t="s">
        <v>83</v>
      </c>
      <c r="O197" s="1352"/>
      <c r="P197" s="1350">
        <v>1</v>
      </c>
      <c r="Q197" s="1418"/>
      <c r="R197" s="1293" t="s">
        <v>83</v>
      </c>
      <c r="S197" s="1352"/>
      <c r="T197" s="1350">
        <v>1</v>
      </c>
      <c r="U197" s="1418"/>
      <c r="V197" s="1293" t="s">
        <v>83</v>
      </c>
      <c r="W197" s="664"/>
      <c r="X197" s="653">
        <v>1</v>
      </c>
      <c r="Y197" s="1040"/>
      <c r="Z197" s="636"/>
      <c r="AA197" s="636"/>
      <c r="AB197" s="1291"/>
      <c r="AC197" s="1293" t="s">
        <v>83</v>
      </c>
      <c r="AD197" s="1291"/>
      <c r="AE197" s="1293" t="s">
        <v>83</v>
      </c>
      <c r="AF197" s="678"/>
      <c r="AG197" s="1347" t="s">
        <v>623</v>
      </c>
      <c r="AH197" s="681" t="str">
        <f>strCheckDate(Z198:AF198)</f>
        <v/>
      </c>
      <c r="AI197" s="684" t="str">
        <f>IF(AND(COUNTIF(AJ192:AJ192,AJ197)&gt;1,AJ197&lt;&gt;""),"ErrUnique:HasDoubleConn","")</f>
        <v/>
      </c>
      <c r="AJ197" s="684"/>
      <c r="AK197" s="684"/>
      <c r="AL197" s="684"/>
      <c r="AM197" s="684"/>
      <c r="AN197" s="684"/>
      <c r="AO197" s="681"/>
      <c r="AP197" s="681"/>
      <c r="AQ197" s="681"/>
      <c r="AR197" s="681"/>
    </row>
    <row r="198" spans="1:46" s="649" customFormat="1" ht="17.100000000000001" customHeight="1">
      <c r="A198" s="1285"/>
      <c r="B198" s="1285"/>
      <c r="C198" s="1285"/>
      <c r="D198" s="1285"/>
      <c r="E198" s="1285"/>
      <c r="F198" s="954"/>
      <c r="G198" s="963"/>
      <c r="H198" s="964"/>
      <c r="I198" s="965"/>
      <c r="J198" s="955"/>
      <c r="K198" s="1228"/>
      <c r="L198" s="1345"/>
      <c r="M198" s="1346"/>
      <c r="N198" s="1293"/>
      <c r="O198" s="1352"/>
      <c r="P198" s="1350"/>
      <c r="Q198" s="1418"/>
      <c r="R198" s="1293"/>
      <c r="S198" s="1352"/>
      <c r="T198" s="1350"/>
      <c r="U198" s="1418"/>
      <c r="V198" s="1293"/>
      <c r="W198" s="687"/>
      <c r="X198" s="668"/>
      <c r="Y198" s="668"/>
      <c r="Z198" s="670"/>
      <c r="AA198" s="570" t="str">
        <f>AB197 &amp; "-" &amp; AD197</f>
        <v>-</v>
      </c>
      <c r="AB198" s="1292"/>
      <c r="AC198" s="1293"/>
      <c r="AD198" s="1292"/>
      <c r="AE198" s="1293"/>
      <c r="AF198" s="637"/>
      <c r="AG198" s="1348"/>
      <c r="AH198" s="681"/>
      <c r="AI198" s="684"/>
      <c r="AJ198" s="684"/>
      <c r="AK198" s="684"/>
      <c r="AL198" s="684"/>
      <c r="AM198" s="684"/>
      <c r="AN198" s="684"/>
      <c r="AO198" s="681"/>
      <c r="AP198" s="681"/>
      <c r="AQ198" s="681"/>
      <c r="AR198" s="681"/>
    </row>
    <row r="199" spans="1:46" s="649" customFormat="1" ht="17.100000000000001" customHeight="1">
      <c r="A199" s="1285"/>
      <c r="B199" s="1285"/>
      <c r="C199" s="1285"/>
      <c r="D199" s="1285"/>
      <c r="E199" s="1285"/>
      <c r="F199" s="954"/>
      <c r="G199" s="963"/>
      <c r="H199" s="964"/>
      <c r="I199" s="965"/>
      <c r="J199" s="955"/>
      <c r="K199" s="1228"/>
      <c r="L199" s="1345"/>
      <c r="M199" s="1346"/>
      <c r="N199" s="1293"/>
      <c r="O199" s="1352"/>
      <c r="P199" s="1350"/>
      <c r="Q199" s="1418"/>
      <c r="R199" s="1293"/>
      <c r="S199" s="569"/>
      <c r="T199" s="662"/>
      <c r="U199" s="668"/>
      <c r="V199" s="669"/>
      <c r="W199" s="669"/>
      <c r="X199" s="669"/>
      <c r="Y199" s="669"/>
      <c r="Z199" s="670"/>
      <c r="AA199" s="670"/>
      <c r="AB199" s="671"/>
      <c r="AC199" s="667"/>
      <c r="AD199" s="667"/>
      <c r="AE199" s="671"/>
      <c r="AF199" s="667"/>
      <c r="AG199" s="1348"/>
      <c r="AH199" s="681"/>
      <c r="AI199" s="684"/>
      <c r="AJ199" s="684"/>
      <c r="AK199" s="684"/>
      <c r="AL199" s="684"/>
      <c r="AM199" s="684"/>
      <c r="AN199" s="684"/>
      <c r="AO199" s="681"/>
      <c r="AP199" s="681"/>
      <c r="AQ199" s="681"/>
      <c r="AR199" s="681"/>
    </row>
    <row r="200" spans="1:46" s="649" customFormat="1" ht="17.100000000000001" customHeight="1">
      <c r="A200" s="1285"/>
      <c r="B200" s="1285"/>
      <c r="C200" s="1285"/>
      <c r="D200" s="1285"/>
      <c r="E200" s="1285"/>
      <c r="F200" s="954"/>
      <c r="G200" s="963"/>
      <c r="H200" s="964"/>
      <c r="I200" s="965"/>
      <c r="J200" s="955"/>
      <c r="K200" s="1228"/>
      <c r="L200" s="1345"/>
      <c r="M200" s="1346"/>
      <c r="N200" s="1293"/>
      <c r="O200" s="672"/>
      <c r="P200" s="674"/>
      <c r="Q200" s="673"/>
      <c r="R200" s="669"/>
      <c r="S200" s="669"/>
      <c r="T200" s="669"/>
      <c r="U200" s="669"/>
      <c r="V200" s="669"/>
      <c r="W200" s="669"/>
      <c r="X200" s="669"/>
      <c r="Y200" s="669"/>
      <c r="Z200" s="670"/>
      <c r="AA200" s="670"/>
      <c r="AB200" s="671"/>
      <c r="AC200" s="667"/>
      <c r="AD200" s="667"/>
      <c r="AE200" s="671"/>
      <c r="AF200" s="667"/>
      <c r="AG200" s="1348"/>
      <c r="AH200" s="681"/>
      <c r="AI200" s="684"/>
      <c r="AJ200" s="684"/>
      <c r="AK200" s="684"/>
      <c r="AL200" s="684"/>
      <c r="AM200" s="684"/>
      <c r="AN200" s="684"/>
      <c r="AO200" s="681"/>
      <c r="AP200" s="681"/>
      <c r="AQ200" s="681"/>
      <c r="AR200" s="681"/>
    </row>
    <row r="201" spans="1:46" s="648" customFormat="1" ht="15" customHeight="1">
      <c r="A201" s="1285"/>
      <c r="B201" s="1285"/>
      <c r="C201" s="1285"/>
      <c r="D201" s="1285"/>
      <c r="E201" s="962"/>
      <c r="F201" s="956"/>
      <c r="G201" s="958"/>
      <c r="H201" s="956"/>
      <c r="I201" s="965"/>
      <c r="J201" s="955"/>
      <c r="K201" s="949"/>
      <c r="L201" s="652"/>
      <c r="M201" s="661" t="s">
        <v>5</v>
      </c>
      <c r="N201" s="661"/>
      <c r="O201" s="661"/>
      <c r="P201" s="661"/>
      <c r="Q201" s="661"/>
      <c r="R201" s="661"/>
      <c r="S201" s="661"/>
      <c r="T201" s="661"/>
      <c r="U201" s="661"/>
      <c r="V201" s="661"/>
      <c r="W201" s="661"/>
      <c r="X201" s="661"/>
      <c r="Y201" s="661"/>
      <c r="Z201" s="661"/>
      <c r="AA201" s="661"/>
      <c r="AB201" s="661"/>
      <c r="AC201" s="661"/>
      <c r="AD201" s="661"/>
      <c r="AE201" s="661"/>
      <c r="AF201" s="661"/>
      <c r="AG201" s="1349"/>
      <c r="AH201" s="683"/>
      <c r="AI201" s="683"/>
      <c r="AJ201" s="685"/>
      <c r="AK201" s="685"/>
      <c r="AL201" s="685"/>
      <c r="AM201" s="685"/>
      <c r="AN201" s="685"/>
      <c r="AO201" s="683"/>
      <c r="AP201" s="683"/>
      <c r="AQ201" s="683"/>
      <c r="AR201" s="683"/>
    </row>
    <row r="202" spans="1:46" s="648" customFormat="1" ht="15" customHeight="1">
      <c r="A202" s="1285"/>
      <c r="B202" s="1285"/>
      <c r="C202" s="1285"/>
      <c r="D202" s="962"/>
      <c r="E202" s="962"/>
      <c r="F202" s="956"/>
      <c r="G202" s="963"/>
      <c r="H202" s="956"/>
      <c r="I202" s="949"/>
      <c r="J202" s="940"/>
      <c r="K202" s="949"/>
      <c r="L202" s="652"/>
      <c r="M202" s="660" t="s">
        <v>16</v>
      </c>
      <c r="N202" s="660"/>
      <c r="O202" s="660"/>
      <c r="P202" s="660"/>
      <c r="Q202" s="660"/>
      <c r="R202" s="660"/>
      <c r="S202" s="660"/>
      <c r="T202" s="660"/>
      <c r="U202" s="660"/>
      <c r="V202" s="660"/>
      <c r="W202" s="660"/>
      <c r="X202" s="660"/>
      <c r="Y202" s="660"/>
      <c r="Z202" s="660"/>
      <c r="AA202" s="660"/>
      <c r="AB202" s="660"/>
      <c r="AC202" s="660"/>
      <c r="AD202" s="660"/>
      <c r="AE202" s="660"/>
      <c r="AF202" s="667"/>
      <c r="AG202" s="663"/>
      <c r="AH202" s="683"/>
      <c r="AI202" s="683"/>
      <c r="AJ202" s="685"/>
      <c r="AK202" s="685"/>
      <c r="AL202" s="685"/>
      <c r="AM202" s="685"/>
      <c r="AN202" s="685"/>
      <c r="AO202" s="683"/>
      <c r="AP202" s="683"/>
      <c r="AQ202" s="683"/>
      <c r="AR202" s="683"/>
    </row>
    <row r="203" spans="1:46" s="648" customFormat="1" ht="15" customHeight="1">
      <c r="A203" s="1285"/>
      <c r="B203" s="1285"/>
      <c r="C203" s="962"/>
      <c r="D203" s="962"/>
      <c r="E203" s="962"/>
      <c r="F203" s="956"/>
      <c r="G203" s="963"/>
      <c r="H203" s="956"/>
      <c r="I203" s="949"/>
      <c r="J203" s="940"/>
      <c r="K203" s="949"/>
      <c r="L203" s="652"/>
      <c r="M203" s="659" t="s">
        <v>17</v>
      </c>
      <c r="N203" s="659"/>
      <c r="O203" s="659"/>
      <c r="P203" s="659"/>
      <c r="Q203" s="659"/>
      <c r="R203" s="659"/>
      <c r="S203" s="659"/>
      <c r="T203" s="659"/>
      <c r="U203" s="659"/>
      <c r="V203" s="659"/>
      <c r="W203" s="659"/>
      <c r="X203" s="659"/>
      <c r="Y203" s="659"/>
      <c r="Z203" s="655"/>
      <c r="AA203" s="655"/>
      <c r="AB203" s="671"/>
      <c r="AC203" s="667"/>
      <c r="AD203" s="666"/>
      <c r="AE203" s="659"/>
      <c r="AF203" s="667"/>
      <c r="AG203" s="663"/>
      <c r="AH203" s="683"/>
      <c r="AI203" s="683"/>
      <c r="AJ203" s="683"/>
      <c r="AK203" s="683"/>
      <c r="AL203" s="683"/>
      <c r="AM203" s="683"/>
      <c r="AN203" s="683"/>
      <c r="AO203" s="683"/>
      <c r="AP203" s="683"/>
      <c r="AQ203" s="683"/>
      <c r="AR203" s="683"/>
    </row>
    <row r="204" spans="1:46" s="648" customFormat="1" ht="15" customHeight="1">
      <c r="A204" s="1285"/>
      <c r="B204" s="962"/>
      <c r="C204" s="962"/>
      <c r="D204" s="962"/>
      <c r="E204" s="962"/>
      <c r="F204" s="956"/>
      <c r="G204" s="963"/>
      <c r="H204" s="956"/>
      <c r="I204" s="949"/>
      <c r="J204" s="940"/>
      <c r="K204" s="949"/>
      <c r="L204" s="652"/>
      <c r="M204" s="662" t="s">
        <v>18</v>
      </c>
      <c r="N204" s="662"/>
      <c r="O204" s="662"/>
      <c r="P204" s="662"/>
      <c r="Q204" s="662"/>
      <c r="R204" s="662"/>
      <c r="S204" s="662"/>
      <c r="T204" s="662"/>
      <c r="U204" s="662"/>
      <c r="V204" s="662"/>
      <c r="W204" s="662"/>
      <c r="X204" s="662"/>
      <c r="Y204" s="662"/>
      <c r="Z204" s="655"/>
      <c r="AA204" s="655"/>
      <c r="AB204" s="671"/>
      <c r="AC204" s="667"/>
      <c r="AD204" s="666"/>
      <c r="AE204" s="659"/>
      <c r="AF204" s="667"/>
      <c r="AG204" s="663"/>
      <c r="AH204" s="683"/>
      <c r="AI204" s="683"/>
      <c r="AJ204" s="683"/>
      <c r="AK204" s="683"/>
      <c r="AL204" s="683"/>
      <c r="AM204" s="683"/>
      <c r="AN204" s="683"/>
      <c r="AO204" s="683"/>
      <c r="AP204" s="683"/>
      <c r="AQ204" s="683"/>
      <c r="AR204" s="683"/>
    </row>
    <row r="205" spans="1:46" s="648" customFormat="1" ht="15" customHeight="1">
      <c r="A205" s="935"/>
      <c r="B205" s="935"/>
      <c r="C205" s="935"/>
      <c r="D205" s="935"/>
      <c r="E205" s="935"/>
      <c r="F205" s="935"/>
      <c r="G205" s="948"/>
      <c r="H205" s="949"/>
      <c r="I205" s="939"/>
      <c r="J205" s="940"/>
      <c r="K205" s="935"/>
      <c r="L205" s="652"/>
      <c r="M205" s="668" t="s">
        <v>308</v>
      </c>
      <c r="N205" s="668"/>
      <c r="O205" s="668"/>
      <c r="P205" s="668"/>
      <c r="Q205" s="668"/>
      <c r="R205" s="668"/>
      <c r="S205" s="668"/>
      <c r="T205" s="668"/>
      <c r="U205" s="668"/>
      <c r="V205" s="668"/>
      <c r="W205" s="668"/>
      <c r="X205" s="668"/>
      <c r="Y205" s="668"/>
      <c r="Z205" s="655"/>
      <c r="AA205" s="655"/>
      <c r="AB205" s="671"/>
      <c r="AC205" s="667"/>
      <c r="AD205" s="666"/>
      <c r="AE205" s="659"/>
      <c r="AF205" s="667"/>
      <c r="AG205" s="663"/>
      <c r="AH205" s="683"/>
      <c r="AI205" s="683"/>
      <c r="AJ205" s="683"/>
      <c r="AK205" s="683"/>
      <c r="AL205" s="683"/>
      <c r="AM205" s="683"/>
      <c r="AN205" s="683"/>
      <c r="AO205" s="683"/>
      <c r="AP205" s="683"/>
      <c r="AQ205" s="683"/>
      <c r="AR205" s="683"/>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7"/>
      <c r="R207" s="150"/>
      <c r="S207" s="150"/>
      <c r="T207" s="150"/>
      <c r="U207" s="1287"/>
      <c r="V207" s="150"/>
      <c r="W207" s="150"/>
      <c r="X207" s="150"/>
      <c r="Y207" s="1037"/>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7"/>
      <c r="R208" s="150"/>
      <c r="S208" s="150"/>
      <c r="T208" s="150"/>
      <c r="U208" s="1287"/>
      <c r="V208" s="150"/>
      <c r="W208" s="150"/>
      <c r="X208" s="150"/>
      <c r="Y208" s="150"/>
      <c r="Z208" s="150"/>
      <c r="AA208" s="150"/>
      <c r="AB208" s="150"/>
      <c r="AC208" s="150"/>
    </row>
    <row r="209" spans="1:83" ht="15" customHeight="1">
      <c r="G209" s="149"/>
      <c r="H209" s="150"/>
      <c r="I209" s="150"/>
      <c r="J209" s="80"/>
      <c r="K209" s="150"/>
      <c r="L209" s="150"/>
      <c r="M209" s="150"/>
      <c r="N209" s="150"/>
      <c r="O209" s="150"/>
      <c r="Q209" s="1287"/>
      <c r="V209" s="150"/>
      <c r="W209" s="150"/>
      <c r="X209" s="150"/>
      <c r="Z209" s="150"/>
      <c r="AA209" s="150"/>
      <c r="AB209" s="150"/>
      <c r="AC209" s="691"/>
      <c r="AD209" s="150"/>
    </row>
    <row r="210" spans="1:83" ht="15" customHeight="1">
      <c r="G210" s="149"/>
      <c r="H210" s="150"/>
      <c r="I210" s="150"/>
      <c r="J210" s="80"/>
      <c r="K210" s="150"/>
      <c r="L210" s="150"/>
      <c r="M210" s="150"/>
      <c r="N210" s="150"/>
      <c r="O210" s="150"/>
      <c r="Q210" s="216"/>
      <c r="Y210" s="150"/>
      <c r="Z210" s="150"/>
      <c r="AA210" s="150"/>
      <c r="AB210" s="150"/>
      <c r="AC210" s="150"/>
      <c r="AD210" s="150"/>
      <c r="AE210" s="150"/>
    </row>
    <row r="211" spans="1:83" ht="15" customHeight="1">
      <c r="A211" s="692"/>
      <c r="B211" s="692"/>
      <c r="C211" s="692"/>
      <c r="D211" s="692"/>
      <c r="E211" s="692"/>
      <c r="F211" s="692"/>
      <c r="G211" s="695"/>
      <c r="H211" s="696"/>
      <c r="I211" s="696"/>
      <c r="J211" s="693"/>
      <c r="K211" s="696"/>
      <c r="L211" s="696"/>
      <c r="M211" s="696"/>
      <c r="N211" s="1421" t="s">
        <v>84</v>
      </c>
      <c r="O211" s="1352"/>
      <c r="P211" s="1350">
        <v>1</v>
      </c>
      <c r="Q211" s="1387"/>
      <c r="R211" s="1293" t="s">
        <v>83</v>
      </c>
      <c r="S211" s="1390"/>
      <c r="T211" s="1419">
        <v>1</v>
      </c>
      <c r="U211" s="1288"/>
      <c r="V211" s="1293" t="s">
        <v>83</v>
      </c>
      <c r="W211" s="783"/>
      <c r="X211" s="699">
        <v>1</v>
      </c>
      <c r="Y211" s="1037"/>
      <c r="Z211" s="696"/>
      <c r="AA211" s="696"/>
      <c r="AB211" s="696"/>
      <c r="AC211" s="696"/>
      <c r="AD211" s="696"/>
      <c r="AE211" s="692"/>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c r="CB211" s="690"/>
      <c r="CC211" s="690"/>
      <c r="CD211" s="690"/>
      <c r="CE211" s="690"/>
    </row>
    <row r="212" spans="1:83" ht="15" customHeight="1">
      <c r="A212" s="692"/>
      <c r="B212" s="692"/>
      <c r="C212" s="692"/>
      <c r="D212" s="692"/>
      <c r="E212" s="692"/>
      <c r="F212" s="692"/>
      <c r="G212" s="695"/>
      <c r="H212" s="696"/>
      <c r="I212" s="696"/>
      <c r="J212" s="693"/>
      <c r="K212" s="696"/>
      <c r="L212" s="696"/>
      <c r="M212" s="696"/>
      <c r="N212" s="1421"/>
      <c r="O212" s="1352"/>
      <c r="P212" s="1350"/>
      <c r="Q212" s="1387"/>
      <c r="R212" s="1293"/>
      <c r="S212" s="1391"/>
      <c r="T212" s="1420"/>
      <c r="U212" s="1288"/>
      <c r="V212" s="1293"/>
      <c r="W212" s="697"/>
      <c r="X212" s="697"/>
      <c r="Y212" s="697" t="s">
        <v>628</v>
      </c>
      <c r="Z212" s="696"/>
      <c r="AA212" s="696"/>
      <c r="AB212" s="696"/>
      <c r="AC212" s="696"/>
      <c r="AD212" s="696"/>
      <c r="AE212" s="696"/>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c r="CB212" s="690"/>
      <c r="CC212" s="690"/>
      <c r="CD212" s="690"/>
      <c r="CE212" s="690"/>
    </row>
    <row r="213" spans="1:83" ht="15" customHeight="1">
      <c r="A213" s="692"/>
      <c r="B213" s="692"/>
      <c r="C213" s="692"/>
      <c r="D213" s="692"/>
      <c r="E213" s="692"/>
      <c r="F213" s="692"/>
      <c r="G213" s="695"/>
      <c r="H213" s="696"/>
      <c r="I213" s="696"/>
      <c r="J213" s="693"/>
      <c r="K213" s="696"/>
      <c r="L213" s="696"/>
      <c r="M213" s="696"/>
      <c r="N213" s="1421"/>
      <c r="O213" s="1352"/>
      <c r="P213" s="1350"/>
      <c r="Q213" s="1387"/>
      <c r="R213" s="1293"/>
      <c r="S213" s="694"/>
      <c r="T213" s="694"/>
      <c r="U213" s="697" t="s">
        <v>629</v>
      </c>
      <c r="V213" s="782"/>
      <c r="W213" s="698"/>
      <c r="X213" s="698"/>
      <c r="Y213" s="698"/>
      <c r="Z213" s="696"/>
      <c r="AA213" s="696"/>
      <c r="AB213" s="696"/>
      <c r="AC213" s="696"/>
      <c r="AD213" s="696"/>
      <c r="AE213" s="696"/>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c r="CB213" s="690"/>
      <c r="CC213" s="690"/>
      <c r="CD213" s="690"/>
      <c r="CE213" s="690"/>
    </row>
    <row r="214" spans="1:83" ht="15" customHeight="1">
      <c r="A214" s="692"/>
      <c r="B214" s="692"/>
      <c r="C214" s="692"/>
      <c r="D214" s="692"/>
      <c r="E214" s="692"/>
      <c r="F214" s="692"/>
      <c r="G214" s="695"/>
      <c r="H214" s="696"/>
      <c r="I214" s="696"/>
      <c r="J214" s="693"/>
      <c r="K214" s="696"/>
      <c r="L214" s="696"/>
      <c r="M214" s="696"/>
      <c r="N214" s="1293"/>
      <c r="O214" s="780"/>
      <c r="P214" s="780"/>
      <c r="Q214" s="781"/>
      <c r="R214" s="782"/>
      <c r="S214" s="698"/>
      <c r="T214" s="698"/>
      <c r="U214" s="698"/>
      <c r="V214" s="698"/>
      <c r="W214" s="698"/>
      <c r="X214" s="698"/>
      <c r="Y214" s="698"/>
      <c r="Z214" s="696"/>
      <c r="AA214" s="696"/>
      <c r="AB214" s="696"/>
      <c r="AC214" s="696"/>
      <c r="AD214" s="696"/>
      <c r="AE214" s="696"/>
      <c r="AF214" s="690"/>
      <c r="AG214" s="690"/>
      <c r="AH214" s="690"/>
      <c r="AI214" s="690"/>
      <c r="AJ214" s="690"/>
      <c r="AK214" s="690"/>
      <c r="AL214" s="690"/>
      <c r="AM214" s="690"/>
      <c r="AN214" s="690"/>
      <c r="AO214" s="690"/>
      <c r="AP214" s="690"/>
      <c r="AQ214" s="690"/>
      <c r="AR214" s="690"/>
      <c r="AS214" s="690"/>
      <c r="AT214" s="690"/>
      <c r="AU214" s="690"/>
      <c r="AV214" s="690"/>
      <c r="AW214" s="690"/>
      <c r="AX214" s="690"/>
      <c r="AY214" s="690"/>
      <c r="AZ214" s="690"/>
      <c r="BA214" s="690"/>
      <c r="BB214" s="690"/>
      <c r="BC214" s="690"/>
      <c r="BD214" s="690"/>
      <c r="BE214" s="690"/>
      <c r="BF214" s="690"/>
      <c r="BG214" s="690"/>
      <c r="BH214" s="690"/>
      <c r="BI214" s="690"/>
      <c r="BJ214" s="690"/>
      <c r="BK214" s="690"/>
      <c r="BL214" s="690"/>
      <c r="BM214" s="690"/>
      <c r="BN214" s="690"/>
      <c r="BO214" s="690"/>
      <c r="BP214" s="690"/>
      <c r="BQ214" s="690"/>
      <c r="BR214" s="690"/>
      <c r="BS214" s="690"/>
      <c r="BT214" s="690"/>
      <c r="BU214" s="690"/>
      <c r="BV214" s="690"/>
      <c r="BW214" s="690"/>
      <c r="BX214" s="690"/>
      <c r="BY214" s="690"/>
      <c r="BZ214" s="690"/>
      <c r="CA214" s="690"/>
      <c r="CB214" s="690"/>
      <c r="CC214" s="690"/>
      <c r="CD214" s="690"/>
      <c r="CE214" s="690"/>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3" customFormat="1" ht="18.75" customHeight="1">
      <c r="X217" s="683"/>
      <c r="Y217" s="683"/>
      <c r="Z217" s="683"/>
      <c r="AA217" s="683"/>
      <c r="AB217" s="683"/>
      <c r="AC217" s="683"/>
      <c r="AD217" s="683"/>
      <c r="AE217" s="683"/>
      <c r="AF217" s="683"/>
      <c r="AG217" s="683"/>
      <c r="AH217" s="683"/>
      <c r="AI217" s="683"/>
      <c r="AJ217" s="683"/>
    </row>
    <row r="218" spans="1:83" s="34" customFormat="1" ht="17.100000000000001" customHeight="1">
      <c r="G218" s="34" t="s">
        <v>12</v>
      </c>
      <c r="I218" s="34" t="s">
        <v>653</v>
      </c>
      <c r="V218" s="151"/>
      <c r="X218" s="208"/>
      <c r="Y218" s="208"/>
      <c r="Z218" s="208"/>
      <c r="AA218" s="208"/>
      <c r="AB218" s="208"/>
      <c r="AC218" s="208"/>
      <c r="AD218" s="208"/>
      <c r="AE218" s="208"/>
      <c r="AF218" s="208"/>
      <c r="AG218" s="208"/>
      <c r="AH218" s="208"/>
      <c r="AI218" s="208"/>
      <c r="AJ218" s="208"/>
    </row>
    <row r="219" spans="1:83" s="703" customFormat="1" ht="17.100000000000001" customHeight="1">
      <c r="L219" s="116"/>
      <c r="M219" s="116"/>
      <c r="N219" s="116"/>
      <c r="O219" s="116"/>
      <c r="P219" s="116"/>
      <c r="Q219" s="116"/>
      <c r="R219" s="116"/>
      <c r="S219" s="116"/>
      <c r="T219" s="116"/>
      <c r="U219" s="116"/>
      <c r="V219" s="116"/>
      <c r="W219" s="116"/>
      <c r="X219" s="683"/>
      <c r="Y219" s="683"/>
      <c r="Z219" s="683"/>
      <c r="AA219" s="683"/>
      <c r="AB219" s="683"/>
      <c r="AC219" s="683"/>
      <c r="AD219" s="683"/>
      <c r="AE219" s="683"/>
      <c r="AF219" s="683"/>
      <c r="AG219" s="683"/>
      <c r="AH219" s="683"/>
      <c r="AI219" s="683"/>
      <c r="AJ219" s="683"/>
    </row>
    <row r="220" spans="1:83" s="749" customFormat="1" ht="22.5">
      <c r="A220" s="1285">
        <v>1</v>
      </c>
      <c r="B220" s="829"/>
      <c r="C220" s="829"/>
      <c r="D220" s="829"/>
      <c r="E220" s="830"/>
      <c r="F220" s="831"/>
      <c r="G220" s="831"/>
      <c r="H220" s="831"/>
      <c r="I220" s="832"/>
      <c r="J220" s="827"/>
      <c r="K220" s="834"/>
      <c r="L220" s="742">
        <f>mergeValue(A220)</f>
        <v>1</v>
      </c>
      <c r="M220" s="608" t="s">
        <v>19</v>
      </c>
      <c r="N220" s="613"/>
      <c r="O220" s="1381"/>
      <c r="P220" s="1382"/>
      <c r="Q220" s="1382"/>
      <c r="R220" s="1382"/>
      <c r="S220" s="1382"/>
      <c r="T220" s="1382"/>
      <c r="U220" s="1382"/>
      <c r="V220" s="1383"/>
      <c r="W220" s="1127" t="s">
        <v>721</v>
      </c>
      <c r="X220" s="757"/>
      <c r="Y220" s="775"/>
      <c r="Z220" s="775" t="str">
        <f t="shared" ref="Z220:Z233" si="3">IF(M220="","",M220 )</f>
        <v>Наименование тарифа</v>
      </c>
      <c r="AA220" s="775"/>
      <c r="AB220" s="775"/>
      <c r="AC220" s="775"/>
      <c r="AD220" s="757"/>
      <c r="AE220" s="757"/>
      <c r="AF220" s="757"/>
      <c r="AG220" s="757"/>
      <c r="AH220" s="757"/>
      <c r="AI220" s="757"/>
      <c r="AJ220" s="757"/>
    </row>
    <row r="221" spans="1:83" s="749" customFormat="1" ht="22.5">
      <c r="A221" s="1285"/>
      <c r="B221" s="1285">
        <v>1</v>
      </c>
      <c r="C221" s="829"/>
      <c r="D221" s="829"/>
      <c r="E221" s="831"/>
      <c r="F221" s="831"/>
      <c r="G221" s="831"/>
      <c r="H221" s="831"/>
      <c r="I221" s="826"/>
      <c r="J221" s="825"/>
      <c r="K221" s="828"/>
      <c r="L221" s="742" t="str">
        <f>mergeValue(A221) &amp;"."&amp; mergeValue(B221)</f>
        <v>1.1</v>
      </c>
      <c r="M221" s="656" t="s">
        <v>15</v>
      </c>
      <c r="N221" s="613"/>
      <c r="O221" s="1381"/>
      <c r="P221" s="1382"/>
      <c r="Q221" s="1382"/>
      <c r="R221" s="1382"/>
      <c r="S221" s="1382"/>
      <c r="T221" s="1382"/>
      <c r="U221" s="1382"/>
      <c r="V221" s="1383"/>
      <c r="W221" s="1127" t="s">
        <v>460</v>
      </c>
      <c r="X221" s="757"/>
      <c r="Y221" s="775"/>
      <c r="Z221" s="775" t="str">
        <f t="shared" si="3"/>
        <v>Территория действия тарифа</v>
      </c>
      <c r="AA221" s="775"/>
      <c r="AB221" s="775"/>
      <c r="AC221" s="775"/>
      <c r="AD221" s="757"/>
      <c r="AE221" s="757"/>
      <c r="AF221" s="757"/>
      <c r="AG221" s="757"/>
      <c r="AH221" s="757"/>
      <c r="AI221" s="757"/>
      <c r="AJ221" s="757"/>
    </row>
    <row r="222" spans="1:83" s="749" customFormat="1" ht="22.5">
      <c r="A222" s="1285"/>
      <c r="B222" s="1285"/>
      <c r="C222" s="1285">
        <v>1</v>
      </c>
      <c r="D222" s="829"/>
      <c r="E222" s="831"/>
      <c r="F222" s="831"/>
      <c r="G222" s="831"/>
      <c r="H222" s="831"/>
      <c r="I222" s="833"/>
      <c r="J222" s="825"/>
      <c r="K222" s="828"/>
      <c r="L222" s="742" t="str">
        <f>mergeValue(A222) &amp;"."&amp; mergeValue(B222)&amp;"."&amp; mergeValue(C222)</f>
        <v>1.1.1</v>
      </c>
      <c r="M222" s="657" t="s">
        <v>7</v>
      </c>
      <c r="N222" s="613"/>
      <c r="O222" s="1381"/>
      <c r="P222" s="1382"/>
      <c r="Q222" s="1382"/>
      <c r="R222" s="1382"/>
      <c r="S222" s="1382"/>
      <c r="T222" s="1382"/>
      <c r="U222" s="1382"/>
      <c r="V222" s="1383"/>
      <c r="W222" s="1127" t="s">
        <v>601</v>
      </c>
      <c r="X222" s="757"/>
      <c r="Y222" s="775"/>
      <c r="Z222" s="775" t="str">
        <f t="shared" si="3"/>
        <v xml:space="preserve">Наименование системы теплоснабжения </v>
      </c>
      <c r="AA222" s="775"/>
      <c r="AB222" s="775"/>
      <c r="AC222" s="775"/>
      <c r="AD222" s="757"/>
      <c r="AE222" s="757"/>
      <c r="AF222" s="757"/>
      <c r="AG222" s="757"/>
      <c r="AH222" s="757"/>
      <c r="AI222" s="757"/>
      <c r="AJ222" s="757"/>
    </row>
    <row r="223" spans="1:83" s="749" customFormat="1" ht="22.5">
      <c r="A223" s="1285"/>
      <c r="B223" s="1285"/>
      <c r="C223" s="1285"/>
      <c r="D223" s="1285">
        <v>1</v>
      </c>
      <c r="E223" s="831"/>
      <c r="F223" s="831"/>
      <c r="G223" s="831"/>
      <c r="H223" s="831"/>
      <c r="I223" s="833"/>
      <c r="J223" s="825"/>
      <c r="K223" s="828"/>
      <c r="L223" s="742" t="str">
        <f>mergeValue(A223) &amp;"."&amp; mergeValue(B223)&amp;"."&amp; mergeValue(C223)&amp;"."&amp; mergeValue(D223)</f>
        <v>1.1.1.1</v>
      </c>
      <c r="M223" s="658" t="s">
        <v>21</v>
      </c>
      <c r="N223" s="613"/>
      <c r="O223" s="1381"/>
      <c r="P223" s="1382"/>
      <c r="Q223" s="1382"/>
      <c r="R223" s="1382"/>
      <c r="S223" s="1382"/>
      <c r="T223" s="1382"/>
      <c r="U223" s="1382"/>
      <c r="V223" s="1383"/>
      <c r="W223" s="1127" t="s">
        <v>602</v>
      </c>
      <c r="X223" s="757"/>
      <c r="Y223" s="775"/>
      <c r="Z223" s="775" t="str">
        <f t="shared" si="3"/>
        <v xml:space="preserve">Источник тепловой энергии  </v>
      </c>
      <c r="AA223" s="775"/>
      <c r="AB223" s="775"/>
      <c r="AC223" s="775"/>
      <c r="AD223" s="757"/>
      <c r="AE223" s="757"/>
      <c r="AF223" s="757"/>
      <c r="AG223" s="757"/>
      <c r="AH223" s="757"/>
      <c r="AI223" s="757"/>
      <c r="AJ223" s="757"/>
    </row>
    <row r="224" spans="1:83" s="749" customFormat="1" ht="78.75">
      <c r="A224" s="1285"/>
      <c r="B224" s="1285"/>
      <c r="C224" s="1285"/>
      <c r="D224" s="1285"/>
      <c r="E224" s="1285">
        <v>1</v>
      </c>
      <c r="F224" s="831"/>
      <c r="G224" s="831"/>
      <c r="H224" s="829">
        <v>1</v>
      </c>
      <c r="I224" s="1285">
        <v>1</v>
      </c>
      <c r="J224" s="831"/>
      <c r="K224" s="836"/>
      <c r="L224" s="742" t="str">
        <f>mergeValue(A224) &amp;"."&amp; mergeValue(B224)&amp;"."&amp; mergeValue(C224)&amp;"."&amp; mergeValue(D224)&amp;"."&amp; mergeValue(E224)</f>
        <v>1.1.1.1.1</v>
      </c>
      <c r="M224" s="522" t="s">
        <v>8</v>
      </c>
      <c r="N224" s="613"/>
      <c r="O224" s="1288"/>
      <c r="P224" s="1289"/>
      <c r="Q224" s="1289"/>
      <c r="R224" s="1289"/>
      <c r="S224" s="1289"/>
      <c r="T224" s="1289"/>
      <c r="U224" s="1289"/>
      <c r="V224" s="1290"/>
      <c r="W224" s="1127" t="s">
        <v>722</v>
      </c>
      <c r="X224" s="757"/>
      <c r="Y224" s="775"/>
      <c r="Z224" s="775" t="str">
        <f t="shared" si="3"/>
        <v>Схема подключения теплопотребляющей установки к коллектору источника тепловой энергии</v>
      </c>
      <c r="AA224" s="775"/>
      <c r="AB224" s="775"/>
      <c r="AC224" s="775"/>
      <c r="AD224" s="757"/>
      <c r="AE224" s="757"/>
      <c r="AF224" s="757"/>
      <c r="AG224" s="757"/>
      <c r="AH224" s="757"/>
      <c r="AI224" s="757"/>
      <c r="AJ224" s="757"/>
    </row>
    <row r="225" spans="1:85" s="749" customFormat="1" ht="33.75">
      <c r="A225" s="1285"/>
      <c r="B225" s="1285"/>
      <c r="C225" s="1285"/>
      <c r="D225" s="1285"/>
      <c r="E225" s="1285"/>
      <c r="F225" s="1285">
        <v>1</v>
      </c>
      <c r="G225" s="829"/>
      <c r="H225" s="829"/>
      <c r="I225" s="1285"/>
      <c r="J225" s="1285">
        <v>1</v>
      </c>
      <c r="K225" s="837"/>
      <c r="L225" s="742" t="str">
        <f>mergeValue(A225) &amp;"."&amp; mergeValue(B225)&amp;"."&amp; mergeValue(C225)&amp;"."&amp; mergeValue(D225)&amp;"."&amp; mergeValue(E225)&amp;"."&amp; mergeValue(F225)</f>
        <v>1.1.1.1.1.1</v>
      </c>
      <c r="M225" s="523" t="s">
        <v>9</v>
      </c>
      <c r="N225" s="613"/>
      <c r="O225" s="1288"/>
      <c r="P225" s="1289"/>
      <c r="Q225" s="1289"/>
      <c r="R225" s="1289"/>
      <c r="S225" s="1289"/>
      <c r="T225" s="1289"/>
      <c r="U225" s="1289"/>
      <c r="V225" s="1290"/>
      <c r="W225" s="1127" t="s">
        <v>723</v>
      </c>
      <c r="X225" s="757"/>
      <c r="Y225" s="775"/>
      <c r="Z225" s="775" t="str">
        <f t="shared" si="3"/>
        <v>Группа потребителей</v>
      </c>
      <c r="AA225" s="775"/>
      <c r="AB225" s="775"/>
      <c r="AC225" s="775"/>
      <c r="AD225" s="757"/>
      <c r="AE225" s="757"/>
      <c r="AF225" s="757"/>
      <c r="AG225" s="757"/>
      <c r="AH225" s="757"/>
      <c r="AI225" s="757"/>
      <c r="AJ225" s="757"/>
    </row>
    <row r="226" spans="1:85" s="749" customFormat="1" ht="122.1" customHeight="1">
      <c r="A226" s="1285"/>
      <c r="B226" s="1285"/>
      <c r="C226" s="1285"/>
      <c r="D226" s="1285"/>
      <c r="E226" s="1285"/>
      <c r="F226" s="1285"/>
      <c r="G226" s="829">
        <v>1</v>
      </c>
      <c r="H226" s="829"/>
      <c r="I226" s="1285"/>
      <c r="J226" s="1285"/>
      <c r="K226" s="837">
        <v>1</v>
      </c>
      <c r="L226" s="742" t="str">
        <f>mergeValue(A226) &amp;"."&amp; mergeValue(B226)&amp;"."&amp; mergeValue(C226)&amp;"."&amp; mergeValue(D226)&amp;"."&amp; mergeValue(E226)&amp;"."&amp; mergeValue(F226)&amp;"."&amp; mergeValue(G226)</f>
        <v>1.1.1.1.1.1.1</v>
      </c>
      <c r="M226" s="1014"/>
      <c r="N226" s="613"/>
      <c r="O226" s="724"/>
      <c r="P226" s="724"/>
      <c r="Q226" s="724"/>
      <c r="R226" s="1292"/>
      <c r="S226" s="1293" t="s">
        <v>83</v>
      </c>
      <c r="T226" s="1292"/>
      <c r="U226" s="1293" t="s">
        <v>83</v>
      </c>
      <c r="V226" s="724"/>
      <c r="W226" s="1303" t="s">
        <v>724</v>
      </c>
      <c r="X226" s="757" t="str">
        <f>strCheckDate(O227:V227)</f>
        <v/>
      </c>
      <c r="Y226" s="775"/>
      <c r="Z226" s="775" t="str">
        <f t="shared" si="3"/>
        <v/>
      </c>
      <c r="AA226" s="775"/>
      <c r="AB226" s="775"/>
      <c r="AC226" s="775"/>
      <c r="AD226" s="757"/>
      <c r="AE226" s="757"/>
      <c r="AF226" s="757"/>
      <c r="AG226" s="757"/>
      <c r="AH226" s="757"/>
      <c r="AI226" s="757"/>
      <c r="AJ226" s="757"/>
    </row>
    <row r="227" spans="1:85" s="749" customFormat="1" ht="14.25" hidden="1" customHeight="1">
      <c r="A227" s="1285"/>
      <c r="B227" s="1285"/>
      <c r="C227" s="1285"/>
      <c r="D227" s="1285"/>
      <c r="E227" s="1285"/>
      <c r="F227" s="1285"/>
      <c r="G227" s="829"/>
      <c r="H227" s="829"/>
      <c r="I227" s="1285"/>
      <c r="J227" s="1285"/>
      <c r="K227" s="837"/>
      <c r="L227" s="750"/>
      <c r="M227" s="613"/>
      <c r="N227" s="613"/>
      <c r="O227" s="724"/>
      <c r="P227" s="724"/>
      <c r="Q227" s="730" t="str">
        <f>R226 &amp; "-" &amp; T226</f>
        <v>-</v>
      </c>
      <c r="R227" s="1292"/>
      <c r="S227" s="1293"/>
      <c r="T227" s="1292"/>
      <c r="U227" s="1293"/>
      <c r="V227" s="724"/>
      <c r="W227" s="1304"/>
      <c r="X227" s="757"/>
      <c r="Y227" s="775"/>
      <c r="Z227" s="775" t="str">
        <f t="shared" si="3"/>
        <v/>
      </c>
      <c r="AA227" s="775"/>
      <c r="AB227" s="775"/>
      <c r="AC227" s="775"/>
      <c r="AD227" s="757"/>
      <c r="AE227" s="757"/>
      <c r="AF227" s="757"/>
      <c r="AG227" s="757"/>
      <c r="AH227" s="757"/>
      <c r="AI227" s="757"/>
      <c r="AJ227" s="757"/>
    </row>
    <row r="228" spans="1:85" s="749" customFormat="1" ht="15" customHeight="1">
      <c r="A228" s="1285"/>
      <c r="B228" s="1285"/>
      <c r="C228" s="1285"/>
      <c r="D228" s="1285"/>
      <c r="E228" s="1285"/>
      <c r="F228" s="1285"/>
      <c r="G228" s="831"/>
      <c r="H228" s="829"/>
      <c r="I228" s="1285"/>
      <c r="J228" s="1285"/>
      <c r="K228" s="836"/>
      <c r="L228" s="652"/>
      <c r="M228" s="525" t="s">
        <v>24</v>
      </c>
      <c r="N228" s="726"/>
      <c r="O228" s="726"/>
      <c r="P228" s="726"/>
      <c r="Q228" s="726"/>
      <c r="R228" s="726"/>
      <c r="S228" s="726"/>
      <c r="T228" s="726"/>
      <c r="U228" s="726"/>
      <c r="V228" s="723"/>
      <c r="W228" s="1305"/>
      <c r="X228" s="757"/>
      <c r="Y228" s="775"/>
      <c r="Z228" s="775" t="str">
        <f t="shared" si="3"/>
        <v>Добавить вид теплоносителя (параметры теплоносителя)</v>
      </c>
      <c r="AA228" s="775"/>
      <c r="AB228" s="775"/>
      <c r="AC228" s="775"/>
      <c r="AD228" s="757"/>
      <c r="AE228" s="757"/>
      <c r="AF228" s="757"/>
      <c r="AG228" s="757"/>
      <c r="AH228" s="757"/>
      <c r="AI228" s="757"/>
      <c r="AJ228" s="757"/>
    </row>
    <row r="229" spans="1:85" s="749" customFormat="1" ht="15" customHeight="1">
      <c r="A229" s="1285"/>
      <c r="B229" s="1285"/>
      <c r="C229" s="1285"/>
      <c r="D229" s="1285"/>
      <c r="E229" s="1285"/>
      <c r="F229" s="831"/>
      <c r="G229" s="831"/>
      <c r="H229" s="829"/>
      <c r="I229" s="1285"/>
      <c r="J229" s="831"/>
      <c r="K229" s="836"/>
      <c r="L229" s="652"/>
      <c r="M229" s="524" t="s">
        <v>10</v>
      </c>
      <c r="N229" s="726"/>
      <c r="O229" s="726"/>
      <c r="P229" s="726"/>
      <c r="Q229" s="726"/>
      <c r="R229" s="726"/>
      <c r="S229" s="726"/>
      <c r="T229" s="726"/>
      <c r="U229" s="725"/>
      <c r="V229" s="726"/>
      <c r="W229" s="632"/>
      <c r="X229" s="757"/>
      <c r="Y229" s="775"/>
      <c r="Z229" s="775" t="str">
        <f t="shared" si="3"/>
        <v>Добавить группу потребителей</v>
      </c>
      <c r="AA229" s="775"/>
      <c r="AB229" s="775"/>
      <c r="AC229" s="775"/>
      <c r="AD229" s="757"/>
      <c r="AE229" s="757"/>
      <c r="AF229" s="757"/>
      <c r="AG229" s="757"/>
      <c r="AH229" s="757"/>
      <c r="AI229" s="757"/>
      <c r="AJ229" s="757"/>
    </row>
    <row r="230" spans="1:85" s="749" customFormat="1" ht="15" customHeight="1">
      <c r="A230" s="1285"/>
      <c r="B230" s="1285"/>
      <c r="C230" s="1285"/>
      <c r="D230" s="1285"/>
      <c r="E230" s="835"/>
      <c r="F230" s="831"/>
      <c r="G230" s="831"/>
      <c r="H230" s="831"/>
      <c r="I230" s="827"/>
      <c r="J230" s="824"/>
      <c r="K230" s="834"/>
      <c r="L230" s="652"/>
      <c r="M230" s="721" t="s">
        <v>11</v>
      </c>
      <c r="N230" s="726"/>
      <c r="O230" s="726"/>
      <c r="P230" s="726"/>
      <c r="Q230" s="726"/>
      <c r="R230" s="726"/>
      <c r="S230" s="726"/>
      <c r="T230" s="726"/>
      <c r="U230" s="725"/>
      <c r="V230" s="726"/>
      <c r="W230" s="632"/>
      <c r="X230" s="757"/>
      <c r="Y230" s="775"/>
      <c r="Z230" s="775" t="str">
        <f t="shared" si="3"/>
        <v>Добавить схему подключения</v>
      </c>
      <c r="AA230" s="775"/>
      <c r="AB230" s="775"/>
      <c r="AC230" s="775"/>
      <c r="AD230" s="757"/>
      <c r="AE230" s="757"/>
      <c r="AF230" s="757"/>
      <c r="AG230" s="757"/>
      <c r="AH230" s="757"/>
      <c r="AI230" s="757"/>
      <c r="AJ230" s="757"/>
    </row>
    <row r="231" spans="1:85" s="749" customFormat="1" ht="15" customHeight="1">
      <c r="A231" s="1285"/>
      <c r="B231" s="1285"/>
      <c r="C231" s="1285"/>
      <c r="D231" s="835"/>
      <c r="E231" s="835"/>
      <c r="F231" s="831"/>
      <c r="G231" s="831"/>
      <c r="H231" s="831"/>
      <c r="I231" s="827"/>
      <c r="J231" s="824"/>
      <c r="K231" s="834"/>
      <c r="L231" s="652"/>
      <c r="M231" s="720" t="s">
        <v>16</v>
      </c>
      <c r="N231" s="726"/>
      <c r="O231" s="726"/>
      <c r="P231" s="726"/>
      <c r="Q231" s="726"/>
      <c r="R231" s="726"/>
      <c r="S231" s="726"/>
      <c r="T231" s="726"/>
      <c r="U231" s="725"/>
      <c r="V231" s="726"/>
      <c r="W231" s="632"/>
      <c r="X231" s="757"/>
      <c r="Y231" s="775"/>
      <c r="Z231" s="775" t="str">
        <f t="shared" si="3"/>
        <v>Добавить источник тепловой энергии</v>
      </c>
      <c r="AA231" s="775"/>
      <c r="AB231" s="775"/>
      <c r="AC231" s="775"/>
      <c r="AD231" s="757"/>
      <c r="AE231" s="757"/>
      <c r="AF231" s="757"/>
      <c r="AG231" s="757"/>
      <c r="AH231" s="757"/>
      <c r="AI231" s="757"/>
      <c r="AJ231" s="757"/>
    </row>
    <row r="232" spans="1:85" s="749" customFormat="1" ht="15" customHeight="1">
      <c r="A232" s="1285"/>
      <c r="B232" s="1285"/>
      <c r="C232" s="835"/>
      <c r="D232" s="835"/>
      <c r="E232" s="835"/>
      <c r="F232" s="835"/>
      <c r="G232" s="840"/>
      <c r="H232" s="827"/>
      <c r="I232" s="838"/>
      <c r="J232" s="824"/>
      <c r="K232" s="839"/>
      <c r="L232" s="652"/>
      <c r="M232" s="719" t="s">
        <v>17</v>
      </c>
      <c r="N232" s="726"/>
      <c r="O232" s="726"/>
      <c r="P232" s="726"/>
      <c r="Q232" s="726"/>
      <c r="R232" s="726"/>
      <c r="S232" s="726"/>
      <c r="T232" s="726"/>
      <c r="U232" s="725"/>
      <c r="V232" s="726"/>
      <c r="W232" s="632"/>
      <c r="X232" s="757"/>
      <c r="Y232" s="775"/>
      <c r="Z232" s="775" t="str">
        <f t="shared" si="3"/>
        <v>Добавить наименование системы теплоснабжения</v>
      </c>
      <c r="AA232" s="775"/>
      <c r="AB232" s="775"/>
      <c r="AC232" s="775"/>
      <c r="AD232" s="757"/>
      <c r="AE232" s="757"/>
      <c r="AF232" s="757"/>
      <c r="AG232" s="757"/>
      <c r="AH232" s="757"/>
      <c r="AI232" s="757"/>
      <c r="AJ232" s="757"/>
    </row>
    <row r="233" spans="1:85" s="749" customFormat="1" ht="15" customHeight="1">
      <c r="A233" s="1285"/>
      <c r="B233" s="835"/>
      <c r="C233" s="835"/>
      <c r="D233" s="835"/>
      <c r="E233" s="835"/>
      <c r="F233" s="835"/>
      <c r="G233" s="840"/>
      <c r="H233" s="827"/>
      <c r="I233" s="827"/>
      <c r="J233" s="824"/>
      <c r="K233" s="834"/>
      <c r="L233" s="652"/>
      <c r="M233" s="694" t="s">
        <v>18</v>
      </c>
      <c r="N233" s="726"/>
      <c r="O233" s="726"/>
      <c r="P233" s="726"/>
      <c r="Q233" s="726"/>
      <c r="R233" s="726"/>
      <c r="S233" s="726"/>
      <c r="T233" s="726"/>
      <c r="U233" s="725"/>
      <c r="V233" s="726"/>
      <c r="W233" s="632"/>
      <c r="X233" s="757"/>
      <c r="Y233" s="775"/>
      <c r="Z233" s="775" t="str">
        <f t="shared" si="3"/>
        <v>Добавить территорию действия тарифа</v>
      </c>
      <c r="AA233" s="775"/>
      <c r="AB233" s="775"/>
      <c r="AC233" s="775"/>
      <c r="AD233" s="757"/>
      <c r="AE233" s="757"/>
      <c r="AF233" s="757"/>
      <c r="AG233" s="757"/>
      <c r="AH233" s="757"/>
      <c r="AI233" s="757"/>
      <c r="AJ233" s="757"/>
    </row>
    <row r="234" spans="1:85" s="703" customFormat="1" ht="15" customHeight="1">
      <c r="A234" s="823"/>
      <c r="B234" s="823"/>
      <c r="C234" s="823"/>
      <c r="D234" s="823"/>
      <c r="E234" s="823"/>
      <c r="F234" s="823"/>
      <c r="G234" s="823"/>
      <c r="H234" s="823"/>
      <c r="I234" s="823"/>
      <c r="J234" s="823"/>
      <c r="K234" s="823"/>
      <c r="L234" s="460"/>
      <c r="M234" s="697" t="s">
        <v>308</v>
      </c>
      <c r="N234" s="726"/>
      <c r="O234" s="726"/>
      <c r="P234" s="726"/>
      <c r="Q234" s="726"/>
      <c r="R234" s="726"/>
      <c r="S234" s="726"/>
      <c r="T234" s="726"/>
      <c r="U234" s="725"/>
      <c r="V234" s="726"/>
      <c r="W234" s="726"/>
      <c r="X234" s="726"/>
      <c r="Y234" s="726"/>
      <c r="Z234" s="726"/>
      <c r="AA234" s="726"/>
      <c r="AB234" s="725"/>
      <c r="AC234" s="726"/>
      <c r="AD234" s="632"/>
      <c r="AE234" s="683"/>
      <c r="AF234" s="683"/>
      <c r="AG234" s="683"/>
      <c r="AH234" s="683"/>
    </row>
    <row r="235" spans="1:85" s="935" customFormat="1" ht="18.75" customHeight="1">
      <c r="X235" s="956"/>
      <c r="Y235" s="956"/>
      <c r="Z235" s="956"/>
      <c r="AA235" s="956"/>
      <c r="AB235" s="956"/>
      <c r="AC235" s="956"/>
      <c r="AD235" s="956"/>
      <c r="AE235" s="956"/>
      <c r="AF235" s="956"/>
      <c r="AG235" s="956"/>
      <c r="AH235" s="956"/>
      <c r="AI235" s="956"/>
      <c r="AJ235" s="956"/>
    </row>
    <row r="236" spans="1:85" s="34" customFormat="1" ht="17.100000000000001" customHeight="1">
      <c r="G236" s="34" t="s">
        <v>12</v>
      </c>
      <c r="I236" s="34" t="s">
        <v>211</v>
      </c>
      <c r="V236" s="151"/>
      <c r="X236" s="208"/>
      <c r="Y236" s="208"/>
      <c r="Z236" s="208"/>
      <c r="AA236" s="208"/>
      <c r="AB236" s="208"/>
      <c r="AC236" s="208"/>
      <c r="AD236" s="208"/>
      <c r="AE236" s="208"/>
      <c r="AF236" s="208"/>
      <c r="AG236" s="208"/>
      <c r="AH236" s="208"/>
      <c r="AI236" s="208"/>
      <c r="AJ236" s="208"/>
    </row>
    <row r="237" spans="1:85" s="935" customFormat="1" ht="17.100000000000001" customHeight="1">
      <c r="L237" s="116"/>
      <c r="M237" s="116"/>
      <c r="N237" s="116"/>
      <c r="O237" s="116"/>
      <c r="P237" s="116"/>
      <c r="Q237" s="116"/>
      <c r="R237" s="116"/>
      <c r="S237" s="116"/>
      <c r="T237" s="116"/>
      <c r="U237" s="116"/>
      <c r="V237" s="116"/>
      <c r="W237" s="116"/>
      <c r="X237" s="956"/>
      <c r="Y237" s="956"/>
      <c r="Z237" s="956"/>
      <c r="AA237" s="956"/>
      <c r="AB237" s="956"/>
      <c r="AC237" s="956"/>
      <c r="AD237" s="956"/>
      <c r="AE237" s="956"/>
      <c r="AF237" s="956"/>
      <c r="AG237" s="956"/>
      <c r="AH237" s="956"/>
      <c r="AI237" s="956"/>
      <c r="AJ237" s="956"/>
    </row>
    <row r="238" spans="1:85" s="936" customFormat="1" ht="22.5">
      <c r="A238" s="1285">
        <v>1</v>
      </c>
      <c r="B238" s="961"/>
      <c r="C238" s="961"/>
      <c r="D238" s="961"/>
      <c r="E238" s="927"/>
      <c r="F238" s="972"/>
      <c r="G238" s="972"/>
      <c r="H238" s="972"/>
      <c r="I238" s="929"/>
      <c r="J238" s="925"/>
      <c r="K238" s="909"/>
      <c r="L238" s="976">
        <f>mergeValue(A238)</f>
        <v>1</v>
      </c>
      <c r="M238" s="608" t="s">
        <v>19</v>
      </c>
      <c r="N238" s="613"/>
      <c r="O238" s="1381"/>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382"/>
      <c r="AK238" s="1382"/>
      <c r="AL238" s="1382"/>
      <c r="AM238" s="1382"/>
      <c r="AN238" s="1382"/>
      <c r="AO238" s="1382"/>
      <c r="AP238" s="1382"/>
      <c r="AQ238" s="1382"/>
      <c r="AR238" s="1382"/>
      <c r="AS238" s="1382"/>
      <c r="AT238" s="1382"/>
      <c r="AU238" s="1382"/>
      <c r="AV238" s="1382"/>
      <c r="AW238" s="1382"/>
      <c r="AX238" s="1382"/>
      <c r="AY238" s="1382"/>
      <c r="AZ238" s="1382"/>
      <c r="BA238" s="1382"/>
      <c r="BB238" s="1382"/>
      <c r="BC238" s="1382"/>
      <c r="BD238" s="1382"/>
      <c r="BE238" s="1382"/>
      <c r="BF238" s="1382"/>
      <c r="BG238" s="1382"/>
      <c r="BH238" s="1382"/>
      <c r="BI238" s="1382"/>
      <c r="BJ238" s="1382"/>
      <c r="BK238" s="1382"/>
      <c r="BL238" s="1382"/>
      <c r="BM238" s="1382"/>
      <c r="BN238" s="1382"/>
      <c r="BO238" s="1382"/>
      <c r="BP238" s="1382"/>
      <c r="BQ238" s="1382"/>
      <c r="BR238" s="1382"/>
      <c r="BS238" s="1383"/>
      <c r="BT238" s="1127" t="s">
        <v>721</v>
      </c>
      <c r="BU238" s="954"/>
      <c r="BV238" s="775"/>
      <c r="BW238" s="775" t="str">
        <f t="shared" ref="BW238:BW251" si="4">IF(M238="","",M238 )</f>
        <v>Наименование тарифа</v>
      </c>
      <c r="BX238" s="775"/>
      <c r="BY238" s="775"/>
      <c r="BZ238" s="775"/>
      <c r="CA238" s="954"/>
      <c r="CB238" s="954"/>
      <c r="CC238" s="954"/>
      <c r="CD238" s="954"/>
      <c r="CE238" s="954"/>
      <c r="CF238" s="954"/>
      <c r="CG238" s="954"/>
    </row>
    <row r="239" spans="1:85" s="936" customFormat="1" ht="22.5">
      <c r="A239" s="1285"/>
      <c r="B239" s="1285">
        <v>1</v>
      </c>
      <c r="C239" s="961"/>
      <c r="D239" s="961"/>
      <c r="E239" s="972"/>
      <c r="F239" s="972"/>
      <c r="G239" s="972"/>
      <c r="H239" s="972"/>
      <c r="I239" s="967"/>
      <c r="J239" s="900"/>
      <c r="K239" s="903"/>
      <c r="L239" s="976" t="str">
        <f>mergeValue(A239) &amp;"."&amp; mergeValue(B239)</f>
        <v>1.1</v>
      </c>
      <c r="M239" s="656" t="s">
        <v>15</v>
      </c>
      <c r="N239" s="613"/>
      <c r="O239" s="1381"/>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382"/>
      <c r="AK239" s="1382"/>
      <c r="AL239" s="1382"/>
      <c r="AM239" s="1382"/>
      <c r="AN239" s="1382"/>
      <c r="AO239" s="1382"/>
      <c r="AP239" s="1382"/>
      <c r="AQ239" s="1382"/>
      <c r="AR239" s="1382"/>
      <c r="AS239" s="1382"/>
      <c r="AT239" s="1382"/>
      <c r="AU239" s="1382"/>
      <c r="AV239" s="1382"/>
      <c r="AW239" s="1382"/>
      <c r="AX239" s="1382"/>
      <c r="AY239" s="1382"/>
      <c r="AZ239" s="1382"/>
      <c r="BA239" s="1382"/>
      <c r="BB239" s="1382"/>
      <c r="BC239" s="1382"/>
      <c r="BD239" s="1382"/>
      <c r="BE239" s="1382"/>
      <c r="BF239" s="1382"/>
      <c r="BG239" s="1382"/>
      <c r="BH239" s="1382"/>
      <c r="BI239" s="1382"/>
      <c r="BJ239" s="1382"/>
      <c r="BK239" s="1382"/>
      <c r="BL239" s="1382"/>
      <c r="BM239" s="1382"/>
      <c r="BN239" s="1382"/>
      <c r="BO239" s="1382"/>
      <c r="BP239" s="1382"/>
      <c r="BQ239" s="1382"/>
      <c r="BR239" s="1382"/>
      <c r="BS239" s="1383"/>
      <c r="BT239" s="1127" t="s">
        <v>460</v>
      </c>
      <c r="BU239" s="954"/>
      <c r="BV239" s="775"/>
      <c r="BW239" s="775" t="str">
        <f t="shared" si="4"/>
        <v>Территория действия тарифа</v>
      </c>
      <c r="BX239" s="775"/>
      <c r="BY239" s="775"/>
      <c r="BZ239" s="775"/>
      <c r="CA239" s="954"/>
      <c r="CB239" s="954"/>
      <c r="CC239" s="954"/>
      <c r="CD239" s="954"/>
      <c r="CE239" s="954"/>
      <c r="CF239" s="954"/>
      <c r="CG239" s="954"/>
    </row>
    <row r="240" spans="1:85" s="936" customFormat="1" ht="22.5">
      <c r="A240" s="1285"/>
      <c r="B240" s="1285"/>
      <c r="C240" s="1285">
        <v>1</v>
      </c>
      <c r="D240" s="961"/>
      <c r="E240" s="972"/>
      <c r="F240" s="972"/>
      <c r="G240" s="972"/>
      <c r="H240" s="972"/>
      <c r="I240" s="908"/>
      <c r="J240" s="900"/>
      <c r="K240" s="903"/>
      <c r="L240" s="976" t="str">
        <f>mergeValue(A240) &amp;"."&amp; mergeValue(B240)&amp;"."&amp; mergeValue(C240)</f>
        <v>1.1.1</v>
      </c>
      <c r="M240" s="657" t="s">
        <v>7</v>
      </c>
      <c r="N240" s="613"/>
      <c r="O240" s="1381"/>
      <c r="P240" s="1382"/>
      <c r="Q240" s="1382"/>
      <c r="R240" s="1382"/>
      <c r="S240" s="1382"/>
      <c r="T240" s="1382"/>
      <c r="U240" s="1382"/>
      <c r="V240" s="1382"/>
      <c r="W240" s="1382"/>
      <c r="X240" s="1382"/>
      <c r="Y240" s="1382"/>
      <c r="Z240" s="1382"/>
      <c r="AA240" s="1382"/>
      <c r="AB240" s="1382"/>
      <c r="AC240" s="1382"/>
      <c r="AD240" s="1382"/>
      <c r="AE240" s="1382"/>
      <c r="AF240" s="1382"/>
      <c r="AG240" s="1382"/>
      <c r="AH240" s="1382"/>
      <c r="AI240" s="1382"/>
      <c r="AJ240" s="1382"/>
      <c r="AK240" s="1382"/>
      <c r="AL240" s="1382"/>
      <c r="AM240" s="1382"/>
      <c r="AN240" s="1382"/>
      <c r="AO240" s="1382"/>
      <c r="AP240" s="1382"/>
      <c r="AQ240" s="1382"/>
      <c r="AR240" s="1382"/>
      <c r="AS240" s="1382"/>
      <c r="AT240" s="1382"/>
      <c r="AU240" s="1382"/>
      <c r="AV240" s="1382"/>
      <c r="AW240" s="1382"/>
      <c r="AX240" s="1382"/>
      <c r="AY240" s="1382"/>
      <c r="AZ240" s="1382"/>
      <c r="BA240" s="1382"/>
      <c r="BB240" s="1382"/>
      <c r="BC240" s="1382"/>
      <c r="BD240" s="1382"/>
      <c r="BE240" s="1382"/>
      <c r="BF240" s="1382"/>
      <c r="BG240" s="1382"/>
      <c r="BH240" s="1382"/>
      <c r="BI240" s="1382"/>
      <c r="BJ240" s="1382"/>
      <c r="BK240" s="1382"/>
      <c r="BL240" s="1382"/>
      <c r="BM240" s="1382"/>
      <c r="BN240" s="1382"/>
      <c r="BO240" s="1382"/>
      <c r="BP240" s="1382"/>
      <c r="BQ240" s="1382"/>
      <c r="BR240" s="1382"/>
      <c r="BS240" s="1383"/>
      <c r="BT240" s="1127" t="s">
        <v>601</v>
      </c>
      <c r="BU240" s="954"/>
      <c r="BV240" s="775"/>
      <c r="BW240" s="775" t="str">
        <f t="shared" si="4"/>
        <v xml:space="preserve">Наименование системы теплоснабжения </v>
      </c>
      <c r="BX240" s="775"/>
      <c r="BY240" s="775"/>
      <c r="BZ240" s="775"/>
      <c r="CA240" s="954"/>
      <c r="CB240" s="954"/>
      <c r="CC240" s="954"/>
      <c r="CD240" s="954"/>
      <c r="CE240" s="954"/>
      <c r="CF240" s="954"/>
      <c r="CG240" s="954"/>
    </row>
    <row r="241" spans="1:85" s="936" customFormat="1" ht="22.5">
      <c r="A241" s="1285"/>
      <c r="B241" s="1285"/>
      <c r="C241" s="1285"/>
      <c r="D241" s="1285">
        <v>1</v>
      </c>
      <c r="E241" s="972"/>
      <c r="F241" s="972"/>
      <c r="G241" s="972"/>
      <c r="H241" s="972"/>
      <c r="I241" s="908"/>
      <c r="J241" s="900"/>
      <c r="K241" s="903"/>
      <c r="L241" s="976" t="str">
        <f>mergeValue(A241) &amp;"."&amp; mergeValue(B241)&amp;"."&amp; mergeValue(C241)&amp;"."&amp; mergeValue(D241)</f>
        <v>1.1.1.1</v>
      </c>
      <c r="M241" s="658" t="s">
        <v>21</v>
      </c>
      <c r="N241" s="613"/>
      <c r="O241" s="1381"/>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382"/>
      <c r="AK241" s="1382"/>
      <c r="AL241" s="1382"/>
      <c r="AM241" s="1382"/>
      <c r="AN241" s="1382"/>
      <c r="AO241" s="1382"/>
      <c r="AP241" s="1382"/>
      <c r="AQ241" s="1382"/>
      <c r="AR241" s="1382"/>
      <c r="AS241" s="1382"/>
      <c r="AT241" s="1382"/>
      <c r="AU241" s="1382"/>
      <c r="AV241" s="1382"/>
      <c r="AW241" s="1382"/>
      <c r="AX241" s="1382"/>
      <c r="AY241" s="1382"/>
      <c r="AZ241" s="1382"/>
      <c r="BA241" s="1382"/>
      <c r="BB241" s="1382"/>
      <c r="BC241" s="1382"/>
      <c r="BD241" s="1382"/>
      <c r="BE241" s="1382"/>
      <c r="BF241" s="1382"/>
      <c r="BG241" s="1382"/>
      <c r="BH241" s="1382"/>
      <c r="BI241" s="1382"/>
      <c r="BJ241" s="1382"/>
      <c r="BK241" s="1382"/>
      <c r="BL241" s="1382"/>
      <c r="BM241" s="1382"/>
      <c r="BN241" s="1382"/>
      <c r="BO241" s="1382"/>
      <c r="BP241" s="1382"/>
      <c r="BQ241" s="1382"/>
      <c r="BR241" s="1382"/>
      <c r="BS241" s="1383"/>
      <c r="BT241" s="1127" t="s">
        <v>602</v>
      </c>
      <c r="BU241" s="954"/>
      <c r="BV241" s="775"/>
      <c r="BW241" s="775" t="str">
        <f t="shared" si="4"/>
        <v xml:space="preserve">Источник тепловой энергии  </v>
      </c>
      <c r="BX241" s="775"/>
      <c r="BY241" s="775"/>
      <c r="BZ241" s="775"/>
      <c r="CA241" s="954"/>
      <c r="CB241" s="954"/>
      <c r="CC241" s="954"/>
      <c r="CD241" s="954"/>
      <c r="CE241" s="954"/>
      <c r="CF241" s="954"/>
      <c r="CG241" s="954"/>
    </row>
    <row r="242" spans="1:85" s="936" customFormat="1" ht="78.75">
      <c r="A242" s="1285"/>
      <c r="B242" s="1285"/>
      <c r="C242" s="1285"/>
      <c r="D242" s="1285"/>
      <c r="E242" s="1285">
        <v>1</v>
      </c>
      <c r="F242" s="972"/>
      <c r="G242" s="972"/>
      <c r="H242" s="961">
        <v>1</v>
      </c>
      <c r="I242" s="1285">
        <v>1</v>
      </c>
      <c r="J242" s="972"/>
      <c r="K242" s="911"/>
      <c r="L242" s="976" t="str">
        <f>mergeValue(A242) &amp;"."&amp; mergeValue(B242)&amp;"."&amp; mergeValue(C242)&amp;"."&amp; mergeValue(D242)&amp;"."&amp; mergeValue(E242)</f>
        <v>1.1.1.1.1</v>
      </c>
      <c r="M242" s="522" t="s">
        <v>8</v>
      </c>
      <c r="N242" s="613"/>
      <c r="O242" s="1288"/>
      <c r="P242" s="1289"/>
      <c r="Q242" s="1289"/>
      <c r="R242" s="1289"/>
      <c r="S242" s="1289"/>
      <c r="T242" s="1289"/>
      <c r="U242" s="1289"/>
      <c r="V242" s="1289"/>
      <c r="W242" s="1289"/>
      <c r="X242" s="1289"/>
      <c r="Y242" s="1289"/>
      <c r="Z242" s="1289"/>
      <c r="AA242" s="1289"/>
      <c r="AB242" s="1289"/>
      <c r="AC242" s="1289"/>
      <c r="AD242" s="1289"/>
      <c r="AE242" s="1289"/>
      <c r="AF242" s="1289"/>
      <c r="AG242" s="1289"/>
      <c r="AH242" s="1289"/>
      <c r="AI242" s="1289"/>
      <c r="AJ242" s="1289"/>
      <c r="AK242" s="1289"/>
      <c r="AL242" s="1289"/>
      <c r="AM242" s="1289"/>
      <c r="AN242" s="1289"/>
      <c r="AO242" s="1289"/>
      <c r="AP242" s="1289"/>
      <c r="AQ242" s="1289"/>
      <c r="AR242" s="1289"/>
      <c r="AS242" s="1289"/>
      <c r="AT242" s="1289"/>
      <c r="AU242" s="1289"/>
      <c r="AV242" s="1289"/>
      <c r="AW242" s="1289"/>
      <c r="AX242" s="1289"/>
      <c r="AY242" s="1289"/>
      <c r="AZ242" s="1289"/>
      <c r="BA242" s="1289"/>
      <c r="BB242" s="1289"/>
      <c r="BC242" s="1289"/>
      <c r="BD242" s="1289"/>
      <c r="BE242" s="1289"/>
      <c r="BF242" s="1289"/>
      <c r="BG242" s="1289"/>
      <c r="BH242" s="1289"/>
      <c r="BI242" s="1289"/>
      <c r="BJ242" s="1289"/>
      <c r="BK242" s="1289"/>
      <c r="BL242" s="1289"/>
      <c r="BM242" s="1289"/>
      <c r="BN242" s="1289"/>
      <c r="BO242" s="1289"/>
      <c r="BP242" s="1289"/>
      <c r="BQ242" s="1289"/>
      <c r="BR242" s="1289"/>
      <c r="BS242" s="1290"/>
      <c r="BT242" s="1127" t="s">
        <v>722</v>
      </c>
      <c r="BU242" s="954"/>
      <c r="BV242" s="775"/>
      <c r="BW242" s="775" t="str">
        <f t="shared" si="4"/>
        <v>Схема подключения теплопотребляющей установки к коллектору источника тепловой энергии</v>
      </c>
      <c r="BX242" s="775"/>
      <c r="BY242" s="775"/>
      <c r="BZ242" s="775"/>
      <c r="CA242" s="954"/>
      <c r="CB242" s="954"/>
      <c r="CC242" s="954"/>
      <c r="CD242" s="954"/>
      <c r="CE242" s="954"/>
      <c r="CF242" s="954"/>
      <c r="CG242" s="954"/>
    </row>
    <row r="243" spans="1:85" s="936" customFormat="1" ht="33.75">
      <c r="A243" s="1285"/>
      <c r="B243" s="1285"/>
      <c r="C243" s="1285"/>
      <c r="D243" s="1285"/>
      <c r="E243" s="1285"/>
      <c r="F243" s="1285">
        <v>1</v>
      </c>
      <c r="G243" s="961"/>
      <c r="H243" s="961"/>
      <c r="I243" s="1285"/>
      <c r="J243" s="1285">
        <v>1</v>
      </c>
      <c r="K243" s="912"/>
      <c r="L243" s="976" t="str">
        <f>mergeValue(A243) &amp;"."&amp; mergeValue(B243)&amp;"."&amp; mergeValue(C243)&amp;"."&amp; mergeValue(D243)&amp;"."&amp; mergeValue(E243)&amp;"."&amp; mergeValue(F243)</f>
        <v>1.1.1.1.1.1</v>
      </c>
      <c r="M243" s="523" t="s">
        <v>9</v>
      </c>
      <c r="N243" s="613"/>
      <c r="O243" s="1288"/>
      <c r="P243" s="1289"/>
      <c r="Q243" s="1289"/>
      <c r="R243" s="1289"/>
      <c r="S243" s="1289"/>
      <c r="T243" s="1289"/>
      <c r="U243" s="1289"/>
      <c r="V243" s="1289"/>
      <c r="W243" s="1289"/>
      <c r="X243" s="1289"/>
      <c r="Y243" s="1289"/>
      <c r="Z243" s="1289"/>
      <c r="AA243" s="1289"/>
      <c r="AB243" s="1289"/>
      <c r="AC243" s="1289"/>
      <c r="AD243" s="1289"/>
      <c r="AE243" s="1289"/>
      <c r="AF243" s="1289"/>
      <c r="AG243" s="1289"/>
      <c r="AH243" s="1289"/>
      <c r="AI243" s="1289"/>
      <c r="AJ243" s="1289"/>
      <c r="AK243" s="1289"/>
      <c r="AL243" s="1289"/>
      <c r="AM243" s="1289"/>
      <c r="AN243" s="1289"/>
      <c r="AO243" s="1289"/>
      <c r="AP243" s="1289"/>
      <c r="AQ243" s="1289"/>
      <c r="AR243" s="1289"/>
      <c r="AS243" s="1289"/>
      <c r="AT243" s="1289"/>
      <c r="AU243" s="1289"/>
      <c r="AV243" s="1289"/>
      <c r="AW243" s="1289"/>
      <c r="AX243" s="1289"/>
      <c r="AY243" s="1289"/>
      <c r="AZ243" s="1289"/>
      <c r="BA243" s="1289"/>
      <c r="BB243" s="1289"/>
      <c r="BC243" s="1289"/>
      <c r="BD243" s="1289"/>
      <c r="BE243" s="1289"/>
      <c r="BF243" s="1289"/>
      <c r="BG243" s="1289"/>
      <c r="BH243" s="1289"/>
      <c r="BI243" s="1289"/>
      <c r="BJ243" s="1289"/>
      <c r="BK243" s="1289"/>
      <c r="BL243" s="1289"/>
      <c r="BM243" s="1289"/>
      <c r="BN243" s="1289"/>
      <c r="BO243" s="1289"/>
      <c r="BP243" s="1289"/>
      <c r="BQ243" s="1289"/>
      <c r="BR243" s="1289"/>
      <c r="BS243" s="1290"/>
      <c r="BT243" s="1127" t="s">
        <v>723</v>
      </c>
      <c r="BU243" s="954"/>
      <c r="BV243" s="775"/>
      <c r="BW243" s="775" t="str">
        <f t="shared" si="4"/>
        <v>Группа потребителей</v>
      </c>
      <c r="BX243" s="775"/>
      <c r="BY243" s="775"/>
      <c r="BZ243" s="775"/>
      <c r="CA243" s="954"/>
      <c r="CB243" s="954"/>
      <c r="CC243" s="954"/>
      <c r="CD243" s="954"/>
      <c r="CE243" s="954"/>
      <c r="CF243" s="954"/>
      <c r="CG243" s="954"/>
    </row>
    <row r="244" spans="1:85" s="936" customFormat="1" ht="122.1" customHeight="1">
      <c r="A244" s="1285"/>
      <c r="B244" s="1285"/>
      <c r="C244" s="1285"/>
      <c r="D244" s="1285"/>
      <c r="E244" s="1285"/>
      <c r="F244" s="1285"/>
      <c r="G244" s="961">
        <v>1</v>
      </c>
      <c r="H244" s="961"/>
      <c r="I244" s="1285"/>
      <c r="J244" s="1285"/>
      <c r="K244" s="912">
        <v>1</v>
      </c>
      <c r="L244" s="976" t="str">
        <f>mergeValue(A244) &amp;"."&amp; mergeValue(B244)&amp;"."&amp; mergeValue(C244)&amp;"."&amp; mergeValue(D244)&amp;"."&amp; mergeValue(E244)&amp;"."&amp; mergeValue(F244)&amp;"."&amp; mergeValue(G244)</f>
        <v>1.1.1.1.1.1.1</v>
      </c>
      <c r="M244" s="1014"/>
      <c r="N244" s="613"/>
      <c r="O244" s="647"/>
      <c r="P244" s="724"/>
      <c r="Q244" s="1038"/>
      <c r="R244" s="1292"/>
      <c r="S244" s="1293" t="s">
        <v>83</v>
      </c>
      <c r="T244" s="1292"/>
      <c r="U244" s="1293" t="s">
        <v>83</v>
      </c>
      <c r="V244" s="647"/>
      <c r="W244" s="724"/>
      <c r="X244" s="1038"/>
      <c r="Y244" s="1292"/>
      <c r="Z244" s="1293" t="s">
        <v>83</v>
      </c>
      <c r="AA244" s="1292"/>
      <c r="AB244" s="1293" t="s">
        <v>83</v>
      </c>
      <c r="AC244" s="647"/>
      <c r="AD244" s="724"/>
      <c r="AE244" s="1038"/>
      <c r="AF244" s="1292"/>
      <c r="AG244" s="1293" t="s">
        <v>83</v>
      </c>
      <c r="AH244" s="1292"/>
      <c r="AI244" s="1293" t="s">
        <v>83</v>
      </c>
      <c r="AJ244" s="647"/>
      <c r="AK244" s="724"/>
      <c r="AL244" s="1038"/>
      <c r="AM244" s="1292"/>
      <c r="AN244" s="1293" t="s">
        <v>83</v>
      </c>
      <c r="AO244" s="1292"/>
      <c r="AP244" s="1293" t="s">
        <v>83</v>
      </c>
      <c r="AQ244" s="647"/>
      <c r="AR244" s="724"/>
      <c r="AS244" s="1038"/>
      <c r="AT244" s="1292"/>
      <c r="AU244" s="1293" t="s">
        <v>83</v>
      </c>
      <c r="AV244" s="1292"/>
      <c r="AW244" s="1293" t="s">
        <v>83</v>
      </c>
      <c r="AX244" s="647"/>
      <c r="AY244" s="724"/>
      <c r="AZ244" s="1038"/>
      <c r="BA244" s="1292"/>
      <c r="BB244" s="1293" t="s">
        <v>83</v>
      </c>
      <c r="BC244" s="1292"/>
      <c r="BD244" s="1293" t="s">
        <v>83</v>
      </c>
      <c r="BE244" s="647"/>
      <c r="BF244" s="724"/>
      <c r="BG244" s="1038"/>
      <c r="BH244" s="1292"/>
      <c r="BI244" s="1293" t="s">
        <v>83</v>
      </c>
      <c r="BJ244" s="1292"/>
      <c r="BK244" s="1293" t="s">
        <v>83</v>
      </c>
      <c r="BL244" s="647"/>
      <c r="BM244" s="724"/>
      <c r="BN244" s="1038"/>
      <c r="BO244" s="1292"/>
      <c r="BP244" s="1293" t="s">
        <v>83</v>
      </c>
      <c r="BQ244" s="1292"/>
      <c r="BR244" s="1293" t="s">
        <v>84</v>
      </c>
      <c r="BS244" s="724"/>
      <c r="BT244" s="1303" t="s">
        <v>724</v>
      </c>
      <c r="BU244" s="954" t="str">
        <f>strCheckDate(O245:BS245)</f>
        <v/>
      </c>
      <c r="BV244" s="775"/>
      <c r="BW244" s="775" t="str">
        <f t="shared" si="4"/>
        <v/>
      </c>
      <c r="BX244" s="775"/>
      <c r="BY244" s="775"/>
      <c r="BZ244" s="775"/>
      <c r="CA244" s="954"/>
      <c r="CB244" s="954"/>
      <c r="CC244" s="954"/>
      <c r="CD244" s="954"/>
      <c r="CE244" s="954"/>
      <c r="CF244" s="954"/>
      <c r="CG244" s="954"/>
    </row>
    <row r="245" spans="1:85" s="936" customFormat="1" ht="11.25" hidden="1" customHeight="1">
      <c r="A245" s="1285"/>
      <c r="B245" s="1285"/>
      <c r="C245" s="1285"/>
      <c r="D245" s="1285"/>
      <c r="E245" s="1285"/>
      <c r="F245" s="1285"/>
      <c r="G245" s="961"/>
      <c r="H245" s="961"/>
      <c r="I245" s="1285"/>
      <c r="J245" s="1285"/>
      <c r="K245" s="912"/>
      <c r="L245" s="750"/>
      <c r="M245" s="613"/>
      <c r="N245" s="613"/>
      <c r="O245" s="724"/>
      <c r="P245" s="724"/>
      <c r="Q245" s="730" t="str">
        <f>R244 &amp; "-" &amp; T244</f>
        <v>-</v>
      </c>
      <c r="R245" s="1292"/>
      <c r="S245" s="1293"/>
      <c r="T245" s="1292"/>
      <c r="U245" s="1293"/>
      <c r="V245" s="724"/>
      <c r="W245" s="724"/>
      <c r="X245" s="730" t="str">
        <f>Y244 &amp; "-" &amp; AA244</f>
        <v>-</v>
      </c>
      <c r="Y245" s="1292"/>
      <c r="Z245" s="1293"/>
      <c r="AA245" s="1292"/>
      <c r="AB245" s="1293"/>
      <c r="AC245" s="724"/>
      <c r="AD245" s="724"/>
      <c r="AE245" s="730" t="str">
        <f>AF244 &amp; "-" &amp; AH244</f>
        <v>-</v>
      </c>
      <c r="AF245" s="1292"/>
      <c r="AG245" s="1293"/>
      <c r="AH245" s="1292"/>
      <c r="AI245" s="1293"/>
      <c r="AJ245" s="724"/>
      <c r="AK245" s="724"/>
      <c r="AL245" s="730" t="str">
        <f>AM244 &amp; "-" &amp; AO244</f>
        <v>-</v>
      </c>
      <c r="AM245" s="1292"/>
      <c r="AN245" s="1293"/>
      <c r="AO245" s="1292"/>
      <c r="AP245" s="1293"/>
      <c r="AQ245" s="724"/>
      <c r="AR245" s="724"/>
      <c r="AS245" s="730" t="str">
        <f>AT244 &amp; "-" &amp; AV244</f>
        <v>-</v>
      </c>
      <c r="AT245" s="1292"/>
      <c r="AU245" s="1293"/>
      <c r="AV245" s="1292"/>
      <c r="AW245" s="1293"/>
      <c r="AX245" s="724"/>
      <c r="AY245" s="724"/>
      <c r="AZ245" s="730" t="str">
        <f>BA244 &amp; "-" &amp; BC244</f>
        <v>-</v>
      </c>
      <c r="BA245" s="1292"/>
      <c r="BB245" s="1293"/>
      <c r="BC245" s="1292"/>
      <c r="BD245" s="1293"/>
      <c r="BE245" s="724"/>
      <c r="BF245" s="724"/>
      <c r="BG245" s="730" t="str">
        <f>BH244 &amp; "-" &amp; BJ244</f>
        <v>-</v>
      </c>
      <c r="BH245" s="1292"/>
      <c r="BI245" s="1293"/>
      <c r="BJ245" s="1292"/>
      <c r="BK245" s="1293"/>
      <c r="BL245" s="724"/>
      <c r="BM245" s="724"/>
      <c r="BN245" s="730" t="str">
        <f>BO244 &amp; "-" &amp; BQ244</f>
        <v>-</v>
      </c>
      <c r="BO245" s="1292"/>
      <c r="BP245" s="1293"/>
      <c r="BQ245" s="1292"/>
      <c r="BR245" s="1293"/>
      <c r="BS245" s="724"/>
      <c r="BT245" s="1304"/>
      <c r="BU245" s="954"/>
      <c r="BV245" s="775"/>
      <c r="BW245" s="775" t="str">
        <f t="shared" si="4"/>
        <v/>
      </c>
      <c r="BX245" s="775"/>
      <c r="BY245" s="775"/>
      <c r="BZ245" s="775"/>
      <c r="CA245" s="954"/>
      <c r="CB245" s="954"/>
      <c r="CC245" s="954"/>
      <c r="CD245" s="954"/>
      <c r="CE245" s="954"/>
      <c r="CF245" s="954"/>
      <c r="CG245" s="954"/>
    </row>
    <row r="246" spans="1:85" s="936" customFormat="1" ht="15" customHeight="1">
      <c r="A246" s="1285"/>
      <c r="B246" s="1285"/>
      <c r="C246" s="1285"/>
      <c r="D246" s="1285"/>
      <c r="E246" s="1285"/>
      <c r="F246" s="1285"/>
      <c r="G246" s="972"/>
      <c r="H246" s="961"/>
      <c r="I246" s="1285"/>
      <c r="J246" s="1285"/>
      <c r="K246" s="911"/>
      <c r="L246" s="652"/>
      <c r="M246" s="525" t="s">
        <v>24</v>
      </c>
      <c r="N246" s="952"/>
      <c r="O246" s="952"/>
      <c r="P246" s="952"/>
      <c r="Q246" s="952"/>
      <c r="R246" s="952"/>
      <c r="S246" s="952"/>
      <c r="T246" s="952"/>
      <c r="U246" s="952"/>
      <c r="V246" s="952"/>
      <c r="W246" s="952"/>
      <c r="X246" s="952"/>
      <c r="Y246" s="952"/>
      <c r="Z246" s="952"/>
      <c r="AA246" s="952"/>
      <c r="AB246" s="952"/>
      <c r="AC246" s="952"/>
      <c r="AD246" s="952"/>
      <c r="AE246" s="952"/>
      <c r="AF246" s="952"/>
      <c r="AG246" s="952"/>
      <c r="AH246" s="952"/>
      <c r="AI246" s="952"/>
      <c r="AJ246" s="952"/>
      <c r="AK246" s="952"/>
      <c r="AL246" s="952"/>
      <c r="AM246" s="952"/>
      <c r="AN246" s="952"/>
      <c r="AO246" s="952"/>
      <c r="AP246" s="952"/>
      <c r="AQ246" s="952"/>
      <c r="AR246" s="952"/>
      <c r="AS246" s="952"/>
      <c r="AT246" s="952"/>
      <c r="AU246" s="952"/>
      <c r="AV246" s="952"/>
      <c r="AW246" s="952"/>
      <c r="AX246" s="952"/>
      <c r="AY246" s="952"/>
      <c r="AZ246" s="952"/>
      <c r="BA246" s="952"/>
      <c r="BB246" s="952"/>
      <c r="BC246" s="952"/>
      <c r="BD246" s="952"/>
      <c r="BE246" s="952"/>
      <c r="BF246" s="952"/>
      <c r="BG246" s="952"/>
      <c r="BH246" s="952"/>
      <c r="BI246" s="952"/>
      <c r="BJ246" s="952"/>
      <c r="BK246" s="952"/>
      <c r="BL246" s="952"/>
      <c r="BM246" s="952"/>
      <c r="BN246" s="952"/>
      <c r="BO246" s="952"/>
      <c r="BP246" s="952"/>
      <c r="BQ246" s="952"/>
      <c r="BR246" s="952"/>
      <c r="BS246" s="723"/>
      <c r="BT246" s="1305"/>
      <c r="BU246" s="954"/>
      <c r="BV246" s="775"/>
      <c r="BW246" s="775" t="str">
        <f t="shared" si="4"/>
        <v>Добавить вид теплоносителя (параметры теплоносителя)</v>
      </c>
      <c r="BX246" s="775"/>
      <c r="BY246" s="775"/>
      <c r="BZ246" s="775"/>
      <c r="CA246" s="954"/>
      <c r="CB246" s="954"/>
      <c r="CC246" s="954"/>
      <c r="CD246" s="954"/>
      <c r="CE246" s="954"/>
      <c r="CF246" s="954"/>
      <c r="CG246" s="954"/>
    </row>
    <row r="247" spans="1:85" s="936" customFormat="1" ht="15" customHeight="1">
      <c r="A247" s="1285"/>
      <c r="B247" s="1285"/>
      <c r="C247" s="1285"/>
      <c r="D247" s="1285"/>
      <c r="E247" s="1285"/>
      <c r="F247" s="972"/>
      <c r="G247" s="972"/>
      <c r="H247" s="961"/>
      <c r="I247" s="1285"/>
      <c r="J247" s="972"/>
      <c r="K247" s="911"/>
      <c r="L247" s="652"/>
      <c r="M247" s="524" t="s">
        <v>10</v>
      </c>
      <c r="N247" s="952"/>
      <c r="O247" s="952"/>
      <c r="P247" s="952"/>
      <c r="Q247" s="952"/>
      <c r="R247" s="952"/>
      <c r="S247" s="952"/>
      <c r="T247" s="952"/>
      <c r="U247" s="951"/>
      <c r="V247" s="952"/>
      <c r="W247" s="952"/>
      <c r="X247" s="952"/>
      <c r="Y247" s="952"/>
      <c r="Z247" s="952"/>
      <c r="AA247" s="952"/>
      <c r="AB247" s="951"/>
      <c r="AC247" s="952"/>
      <c r="AD247" s="952"/>
      <c r="AE247" s="952"/>
      <c r="AF247" s="952"/>
      <c r="AG247" s="952"/>
      <c r="AH247" s="952"/>
      <c r="AI247" s="951"/>
      <c r="AJ247" s="952"/>
      <c r="AK247" s="952"/>
      <c r="AL247" s="952"/>
      <c r="AM247" s="952"/>
      <c r="AN247" s="952"/>
      <c r="AO247" s="952"/>
      <c r="AP247" s="951"/>
      <c r="AQ247" s="952"/>
      <c r="AR247" s="952"/>
      <c r="AS247" s="952"/>
      <c r="AT247" s="952"/>
      <c r="AU247" s="952"/>
      <c r="AV247" s="952"/>
      <c r="AW247" s="951"/>
      <c r="AX247" s="952"/>
      <c r="AY247" s="952"/>
      <c r="AZ247" s="952"/>
      <c r="BA247" s="952"/>
      <c r="BB247" s="952"/>
      <c r="BC247" s="952"/>
      <c r="BD247" s="951"/>
      <c r="BE247" s="952"/>
      <c r="BF247" s="952"/>
      <c r="BG247" s="952"/>
      <c r="BH247" s="952"/>
      <c r="BI247" s="952"/>
      <c r="BJ247" s="952"/>
      <c r="BK247" s="951"/>
      <c r="BL247" s="952"/>
      <c r="BM247" s="952"/>
      <c r="BN247" s="952"/>
      <c r="BO247" s="952"/>
      <c r="BP247" s="952"/>
      <c r="BQ247" s="952"/>
      <c r="BR247" s="951"/>
      <c r="BS247" s="952"/>
      <c r="BT247" s="632"/>
      <c r="BU247" s="954"/>
      <c r="BV247" s="775"/>
      <c r="BW247" s="775" t="str">
        <f t="shared" si="4"/>
        <v>Добавить группу потребителей</v>
      </c>
      <c r="BX247" s="775"/>
      <c r="BY247" s="775"/>
      <c r="BZ247" s="775"/>
      <c r="CA247" s="954"/>
      <c r="CB247" s="954"/>
      <c r="CC247" s="954"/>
      <c r="CD247" s="954"/>
      <c r="CE247" s="954"/>
      <c r="CF247" s="954"/>
      <c r="CG247" s="954"/>
    </row>
    <row r="248" spans="1:85" s="936" customFormat="1" ht="15" customHeight="1">
      <c r="A248" s="1285"/>
      <c r="B248" s="1285"/>
      <c r="C248" s="1285"/>
      <c r="D248" s="1285"/>
      <c r="E248" s="910"/>
      <c r="F248" s="972"/>
      <c r="G248" s="972"/>
      <c r="H248" s="972"/>
      <c r="I248" s="925"/>
      <c r="J248" s="940"/>
      <c r="K248" s="909"/>
      <c r="L248" s="652"/>
      <c r="M248" s="947" t="s">
        <v>11</v>
      </c>
      <c r="N248" s="952"/>
      <c r="O248" s="952"/>
      <c r="P248" s="952"/>
      <c r="Q248" s="952"/>
      <c r="R248" s="952"/>
      <c r="S248" s="952"/>
      <c r="T248" s="952"/>
      <c r="U248" s="951"/>
      <c r="V248" s="952"/>
      <c r="W248" s="952"/>
      <c r="X248" s="952"/>
      <c r="Y248" s="952"/>
      <c r="Z248" s="952"/>
      <c r="AA248" s="952"/>
      <c r="AB248" s="951"/>
      <c r="AC248" s="952"/>
      <c r="AD248" s="952"/>
      <c r="AE248" s="952"/>
      <c r="AF248" s="952"/>
      <c r="AG248" s="952"/>
      <c r="AH248" s="952"/>
      <c r="AI248" s="951"/>
      <c r="AJ248" s="952"/>
      <c r="AK248" s="952"/>
      <c r="AL248" s="952"/>
      <c r="AM248" s="952"/>
      <c r="AN248" s="952"/>
      <c r="AO248" s="952"/>
      <c r="AP248" s="951"/>
      <c r="AQ248" s="952"/>
      <c r="AR248" s="952"/>
      <c r="AS248" s="952"/>
      <c r="AT248" s="952"/>
      <c r="AU248" s="952"/>
      <c r="AV248" s="952"/>
      <c r="AW248" s="951"/>
      <c r="AX248" s="952"/>
      <c r="AY248" s="952"/>
      <c r="AZ248" s="952"/>
      <c r="BA248" s="952"/>
      <c r="BB248" s="952"/>
      <c r="BC248" s="952"/>
      <c r="BD248" s="951"/>
      <c r="BE248" s="952"/>
      <c r="BF248" s="952"/>
      <c r="BG248" s="952"/>
      <c r="BH248" s="952"/>
      <c r="BI248" s="952"/>
      <c r="BJ248" s="952"/>
      <c r="BK248" s="951"/>
      <c r="BL248" s="952"/>
      <c r="BM248" s="952"/>
      <c r="BN248" s="952"/>
      <c r="BO248" s="952"/>
      <c r="BP248" s="952"/>
      <c r="BQ248" s="952"/>
      <c r="BR248" s="951"/>
      <c r="BS248" s="952"/>
      <c r="BT248" s="632"/>
      <c r="BU248" s="954"/>
      <c r="BV248" s="775"/>
      <c r="BW248" s="775" t="str">
        <f t="shared" si="4"/>
        <v>Добавить схему подключения</v>
      </c>
      <c r="BX248" s="775"/>
      <c r="BY248" s="775"/>
      <c r="BZ248" s="775"/>
      <c r="CA248" s="954"/>
      <c r="CB248" s="954"/>
      <c r="CC248" s="954"/>
      <c r="CD248" s="954"/>
      <c r="CE248" s="954"/>
      <c r="CF248" s="954"/>
      <c r="CG248" s="954"/>
    </row>
    <row r="249" spans="1:85" s="936" customFormat="1" ht="15" customHeight="1">
      <c r="A249" s="1285"/>
      <c r="B249" s="1285"/>
      <c r="C249" s="1285"/>
      <c r="D249" s="910"/>
      <c r="E249" s="910"/>
      <c r="F249" s="972"/>
      <c r="G249" s="972"/>
      <c r="H249" s="972"/>
      <c r="I249" s="925"/>
      <c r="J249" s="940"/>
      <c r="K249" s="909"/>
      <c r="L249" s="652"/>
      <c r="M249" s="946" t="s">
        <v>16</v>
      </c>
      <c r="N249" s="952"/>
      <c r="O249" s="952"/>
      <c r="P249" s="952"/>
      <c r="Q249" s="952"/>
      <c r="R249" s="952"/>
      <c r="S249" s="952"/>
      <c r="T249" s="952"/>
      <c r="U249" s="951"/>
      <c r="V249" s="952"/>
      <c r="W249" s="952"/>
      <c r="X249" s="952"/>
      <c r="Y249" s="952"/>
      <c r="Z249" s="952"/>
      <c r="AA249" s="952"/>
      <c r="AB249" s="951"/>
      <c r="AC249" s="952"/>
      <c r="AD249" s="952"/>
      <c r="AE249" s="952"/>
      <c r="AF249" s="952"/>
      <c r="AG249" s="952"/>
      <c r="AH249" s="952"/>
      <c r="AI249" s="951"/>
      <c r="AJ249" s="952"/>
      <c r="AK249" s="952"/>
      <c r="AL249" s="952"/>
      <c r="AM249" s="952"/>
      <c r="AN249" s="952"/>
      <c r="AO249" s="952"/>
      <c r="AP249" s="951"/>
      <c r="AQ249" s="952"/>
      <c r="AR249" s="952"/>
      <c r="AS249" s="952"/>
      <c r="AT249" s="952"/>
      <c r="AU249" s="952"/>
      <c r="AV249" s="952"/>
      <c r="AW249" s="951"/>
      <c r="AX249" s="952"/>
      <c r="AY249" s="952"/>
      <c r="AZ249" s="952"/>
      <c r="BA249" s="952"/>
      <c r="BB249" s="952"/>
      <c r="BC249" s="952"/>
      <c r="BD249" s="951"/>
      <c r="BE249" s="952"/>
      <c r="BF249" s="952"/>
      <c r="BG249" s="952"/>
      <c r="BH249" s="952"/>
      <c r="BI249" s="952"/>
      <c r="BJ249" s="952"/>
      <c r="BK249" s="951"/>
      <c r="BL249" s="952"/>
      <c r="BM249" s="952"/>
      <c r="BN249" s="952"/>
      <c r="BO249" s="952"/>
      <c r="BP249" s="952"/>
      <c r="BQ249" s="952"/>
      <c r="BR249" s="951"/>
      <c r="BS249" s="952"/>
      <c r="BT249" s="632"/>
      <c r="BU249" s="954"/>
      <c r="BV249" s="775"/>
      <c r="BW249" s="775" t="str">
        <f t="shared" si="4"/>
        <v>Добавить источник тепловой энергии</v>
      </c>
      <c r="BX249" s="775"/>
      <c r="BY249" s="775"/>
      <c r="BZ249" s="775"/>
      <c r="CA249" s="954"/>
      <c r="CB249" s="954"/>
      <c r="CC249" s="954"/>
      <c r="CD249" s="954"/>
      <c r="CE249" s="954"/>
      <c r="CF249" s="954"/>
      <c r="CG249" s="954"/>
    </row>
    <row r="250" spans="1:85" s="936" customFormat="1" ht="15" customHeight="1">
      <c r="A250" s="1285"/>
      <c r="B250" s="1285"/>
      <c r="C250" s="910"/>
      <c r="D250" s="910"/>
      <c r="E250" s="910"/>
      <c r="F250" s="910"/>
      <c r="G250" s="915"/>
      <c r="H250" s="925"/>
      <c r="I250" s="913"/>
      <c r="J250" s="940"/>
      <c r="K250" s="914"/>
      <c r="L250" s="652"/>
      <c r="M250" s="945" t="s">
        <v>17</v>
      </c>
      <c r="N250" s="952"/>
      <c r="O250" s="952"/>
      <c r="P250" s="952"/>
      <c r="Q250" s="952"/>
      <c r="R250" s="952"/>
      <c r="S250" s="952"/>
      <c r="T250" s="952"/>
      <c r="U250" s="951"/>
      <c r="V250" s="952"/>
      <c r="W250" s="952"/>
      <c r="X250" s="952"/>
      <c r="Y250" s="952"/>
      <c r="Z250" s="952"/>
      <c r="AA250" s="952"/>
      <c r="AB250" s="951"/>
      <c r="AC250" s="952"/>
      <c r="AD250" s="952"/>
      <c r="AE250" s="952"/>
      <c r="AF250" s="952"/>
      <c r="AG250" s="952"/>
      <c r="AH250" s="952"/>
      <c r="AI250" s="951"/>
      <c r="AJ250" s="952"/>
      <c r="AK250" s="952"/>
      <c r="AL250" s="952"/>
      <c r="AM250" s="952"/>
      <c r="AN250" s="952"/>
      <c r="AO250" s="952"/>
      <c r="AP250" s="951"/>
      <c r="AQ250" s="952"/>
      <c r="AR250" s="952"/>
      <c r="AS250" s="952"/>
      <c r="AT250" s="952"/>
      <c r="AU250" s="952"/>
      <c r="AV250" s="952"/>
      <c r="AW250" s="951"/>
      <c r="AX250" s="952"/>
      <c r="AY250" s="952"/>
      <c r="AZ250" s="952"/>
      <c r="BA250" s="952"/>
      <c r="BB250" s="952"/>
      <c r="BC250" s="952"/>
      <c r="BD250" s="951"/>
      <c r="BE250" s="952"/>
      <c r="BF250" s="952"/>
      <c r="BG250" s="952"/>
      <c r="BH250" s="952"/>
      <c r="BI250" s="952"/>
      <c r="BJ250" s="952"/>
      <c r="BK250" s="951"/>
      <c r="BL250" s="952"/>
      <c r="BM250" s="952"/>
      <c r="BN250" s="952"/>
      <c r="BO250" s="952"/>
      <c r="BP250" s="952"/>
      <c r="BQ250" s="952"/>
      <c r="BR250" s="951"/>
      <c r="BS250" s="952"/>
      <c r="BT250" s="632"/>
      <c r="BU250" s="954"/>
      <c r="BV250" s="775"/>
      <c r="BW250" s="775" t="str">
        <f t="shared" si="4"/>
        <v>Добавить наименование системы теплоснабжения</v>
      </c>
      <c r="BX250" s="775"/>
      <c r="BY250" s="775"/>
      <c r="BZ250" s="775"/>
      <c r="CA250" s="954"/>
      <c r="CB250" s="954"/>
      <c r="CC250" s="954"/>
      <c r="CD250" s="954"/>
      <c r="CE250" s="954"/>
      <c r="CF250" s="954"/>
      <c r="CG250" s="954"/>
    </row>
    <row r="251" spans="1:85" s="936" customFormat="1" ht="15" customHeight="1">
      <c r="A251" s="1285"/>
      <c r="B251" s="910"/>
      <c r="C251" s="910"/>
      <c r="D251" s="910"/>
      <c r="E251" s="910"/>
      <c r="F251" s="910"/>
      <c r="G251" s="915"/>
      <c r="H251" s="925"/>
      <c r="I251" s="925"/>
      <c r="J251" s="940"/>
      <c r="K251" s="909"/>
      <c r="L251" s="652"/>
      <c r="M251" s="694" t="s">
        <v>18</v>
      </c>
      <c r="N251" s="952"/>
      <c r="O251" s="952"/>
      <c r="P251" s="952"/>
      <c r="Q251" s="952"/>
      <c r="R251" s="952"/>
      <c r="S251" s="952"/>
      <c r="T251" s="952"/>
      <c r="U251" s="951"/>
      <c r="V251" s="952"/>
      <c r="W251" s="952"/>
      <c r="X251" s="952"/>
      <c r="Y251" s="952"/>
      <c r="Z251" s="952"/>
      <c r="AA251" s="952"/>
      <c r="AB251" s="951"/>
      <c r="AC251" s="952"/>
      <c r="AD251" s="952"/>
      <c r="AE251" s="952"/>
      <c r="AF251" s="952"/>
      <c r="AG251" s="952"/>
      <c r="AH251" s="952"/>
      <c r="AI251" s="951"/>
      <c r="AJ251" s="952"/>
      <c r="AK251" s="952"/>
      <c r="AL251" s="952"/>
      <c r="AM251" s="952"/>
      <c r="AN251" s="952"/>
      <c r="AO251" s="952"/>
      <c r="AP251" s="951"/>
      <c r="AQ251" s="952"/>
      <c r="AR251" s="952"/>
      <c r="AS251" s="952"/>
      <c r="AT251" s="952"/>
      <c r="AU251" s="952"/>
      <c r="AV251" s="952"/>
      <c r="AW251" s="951"/>
      <c r="AX251" s="952"/>
      <c r="AY251" s="952"/>
      <c r="AZ251" s="952"/>
      <c r="BA251" s="952"/>
      <c r="BB251" s="952"/>
      <c r="BC251" s="952"/>
      <c r="BD251" s="951"/>
      <c r="BE251" s="952"/>
      <c r="BF251" s="952"/>
      <c r="BG251" s="952"/>
      <c r="BH251" s="952"/>
      <c r="BI251" s="952"/>
      <c r="BJ251" s="952"/>
      <c r="BK251" s="951"/>
      <c r="BL251" s="952"/>
      <c r="BM251" s="952"/>
      <c r="BN251" s="952"/>
      <c r="BO251" s="952"/>
      <c r="BP251" s="952"/>
      <c r="BQ251" s="952"/>
      <c r="BR251" s="951"/>
      <c r="BS251" s="952"/>
      <c r="BT251" s="632"/>
      <c r="BU251" s="954"/>
      <c r="BV251" s="775"/>
      <c r="BW251" s="775" t="str">
        <f t="shared" si="4"/>
        <v>Добавить территорию действия тарифа</v>
      </c>
      <c r="BX251" s="775"/>
      <c r="BY251" s="775"/>
      <c r="BZ251" s="775"/>
      <c r="CA251" s="954"/>
      <c r="CB251" s="954"/>
      <c r="CC251" s="954"/>
      <c r="CD251" s="954"/>
      <c r="CE251" s="954"/>
      <c r="CF251" s="954"/>
      <c r="CG251" s="954"/>
    </row>
    <row r="252" spans="1:85" s="935" customFormat="1" ht="15" customHeight="1">
      <c r="L252" s="460"/>
      <c r="M252" s="697" t="s">
        <v>308</v>
      </c>
      <c r="N252" s="952"/>
      <c r="O252" s="952"/>
      <c r="P252" s="952"/>
      <c r="Q252" s="952"/>
      <c r="R252" s="952"/>
      <c r="S252" s="952"/>
      <c r="T252" s="952"/>
      <c r="U252" s="951"/>
      <c r="V252" s="952"/>
      <c r="W252" s="632"/>
      <c r="X252" s="956"/>
      <c r="Y252" s="956"/>
      <c r="Z252" s="956"/>
      <c r="AA252" s="956"/>
      <c r="AB252" s="956"/>
      <c r="AC252" s="956"/>
      <c r="AD252" s="956"/>
      <c r="AE252" s="956"/>
      <c r="AF252" s="956"/>
      <c r="AG252" s="956"/>
      <c r="AH252" s="956"/>
    </row>
    <row r="253" spans="1:85" s="564" customFormat="1" ht="15" customHeight="1">
      <c r="A253" s="563"/>
      <c r="B253" s="563"/>
      <c r="C253" s="563"/>
      <c r="D253" s="563"/>
      <c r="E253" s="563"/>
      <c r="F253" s="563"/>
      <c r="G253" s="562"/>
      <c r="H253" s="563"/>
      <c r="I253" s="382"/>
      <c r="J253" s="646"/>
      <c r="K253" s="382"/>
      <c r="L253" s="565"/>
      <c r="M253" s="640"/>
      <c r="N253" s="736"/>
      <c r="O253" s="736"/>
      <c r="P253" s="736"/>
      <c r="Q253" s="736"/>
      <c r="R253" s="736"/>
      <c r="S253" s="736"/>
      <c r="T253" s="736"/>
      <c r="U253" s="644"/>
      <c r="V253" s="736"/>
      <c r="W253" s="736"/>
      <c r="X253" s="736"/>
      <c r="Y253" s="736"/>
      <c r="Z253" s="736"/>
      <c r="AA253" s="736"/>
      <c r="AB253" s="644"/>
      <c r="AC253" s="736"/>
      <c r="AD253" s="644"/>
      <c r="AE253" s="563"/>
      <c r="AF253" s="563"/>
      <c r="AG253" s="563"/>
      <c r="AH253" s="563"/>
    </row>
    <row r="254" spans="1:85" s="34" customFormat="1" ht="11.25">
      <c r="A254" s="34" t="s">
        <v>276</v>
      </c>
    </row>
    <row r="255" spans="1:85" ht="11.25"/>
    <row r="256" spans="1:85" s="13" customFormat="1" ht="15" customHeight="1">
      <c r="C256" s="160"/>
      <c r="D256" s="117"/>
      <c r="E256" s="1018"/>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5"/>
      <c r="F292" s="1031"/>
      <c r="G292" s="1031"/>
      <c r="H292" s="1031"/>
      <c r="I292" s="1036"/>
      <c r="J292" s="293"/>
      <c r="K292" s="294"/>
      <c r="M292" s="420" t="str">
        <f>IF(ISERROR(INDEX(kind_of_nameforms,MATCH(E292,kind_of_forms,0),1)),"",INDEX(kind_of_nameforms,MATCH(E292,kind_of_forms,0),1))</f>
        <v/>
      </c>
    </row>
    <row r="295" spans="1:83" s="252"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1"/>
      <c r="V295" s="34"/>
      <c r="W295" s="34"/>
    </row>
    <row r="296" spans="1:83" s="252" customFormat="1" ht="15">
      <c r="D296" s="333"/>
      <c r="E296" s="333"/>
      <c r="F296" s="333"/>
      <c r="G296" s="333"/>
      <c r="H296" s="333"/>
      <c r="I296" s="333"/>
      <c r="J296" s="333"/>
      <c r="K296" s="333"/>
      <c r="L296" s="333"/>
      <c r="U296" s="253"/>
    </row>
    <row r="297" spans="1:83" s="256" customFormat="1" ht="15" customHeight="1">
      <c r="A297" s="84"/>
      <c r="B297" s="179" t="s">
        <v>403</v>
      </c>
      <c r="C297" s="1399"/>
      <c r="D297" s="1229">
        <v>1</v>
      </c>
      <c r="E297" s="1287"/>
      <c r="F297" s="327"/>
      <c r="G297" s="181">
        <v>0</v>
      </c>
      <c r="H297" s="332"/>
      <c r="I297" s="241"/>
      <c r="J297" s="369" t="s">
        <v>497</v>
      </c>
      <c r="K297" s="148"/>
      <c r="L297" s="257"/>
      <c r="M297" s="203">
        <f>mergeValue(H297)</f>
        <v>0</v>
      </c>
      <c r="N297" s="194"/>
      <c r="O297" s="194"/>
      <c r="P297" s="203" t="str">
        <f>IF(ISERROR(MATCH(Q297,MODesc,0)),"n","y")</f>
        <v>n</v>
      </c>
      <c r="Q297" s="194"/>
      <c r="R297" s="203" t="str">
        <f>K297&amp;"("&amp;L297&amp;")"</f>
        <v>()</v>
      </c>
      <c r="S297" s="179"/>
      <c r="T297" s="179"/>
      <c r="U297" s="239"/>
      <c r="V297" s="179"/>
      <c r="W297" s="179"/>
      <c r="X297" s="179"/>
      <c r="Y297" s="255"/>
      <c r="Z297" s="255"/>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218"/>
      <c r="BK297" s="218"/>
      <c r="BL297" s="218"/>
      <c r="BM297" s="218"/>
      <c r="BN297" s="218"/>
      <c r="BO297" s="218"/>
      <c r="BP297" s="218"/>
      <c r="BQ297" s="218"/>
      <c r="BR297" s="218"/>
      <c r="BS297" s="218"/>
      <c r="BT297" s="218"/>
      <c r="BU297" s="218"/>
      <c r="BV297" s="255"/>
      <c r="BW297" s="255"/>
      <c r="BX297" s="255"/>
      <c r="BY297" s="255"/>
      <c r="BZ297" s="255"/>
      <c r="CA297" s="255"/>
      <c r="CB297" s="255"/>
      <c r="CC297" s="255"/>
      <c r="CD297" s="255"/>
      <c r="CE297" s="255"/>
    </row>
    <row r="298" spans="1:83" s="256" customFormat="1" ht="15" customHeight="1">
      <c r="A298" s="84"/>
      <c r="B298" s="84"/>
      <c r="C298" s="1399"/>
      <c r="D298" s="1229"/>
      <c r="E298" s="1287"/>
      <c r="F298" s="241"/>
      <c r="G298" s="242"/>
      <c r="H298" s="148" t="s">
        <v>401</v>
      </c>
      <c r="I298" s="242"/>
      <c r="J298" s="242"/>
      <c r="K298" s="258"/>
      <c r="L298" s="257"/>
      <c r="M298" s="194"/>
      <c r="N298" s="194"/>
      <c r="O298" s="194"/>
      <c r="P298" s="194"/>
      <c r="Q298" s="203"/>
      <c r="R298" s="194"/>
      <c r="S298" s="179"/>
      <c r="T298" s="179"/>
      <c r="U298" s="239"/>
      <c r="V298" s="179"/>
      <c r="W298" s="179"/>
      <c r="X298" s="179"/>
      <c r="Y298" s="255"/>
      <c r="Z298" s="255"/>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218"/>
      <c r="BJ298" s="218"/>
      <c r="BK298" s="218"/>
      <c r="BL298" s="218"/>
      <c r="BM298" s="218"/>
      <c r="BN298" s="218"/>
      <c r="BO298" s="218"/>
      <c r="BP298" s="218"/>
      <c r="BQ298" s="218"/>
      <c r="BR298" s="218"/>
      <c r="BS298" s="218"/>
      <c r="BT298" s="218"/>
      <c r="BU298" s="218"/>
      <c r="BV298" s="255"/>
      <c r="BW298" s="255"/>
      <c r="BX298" s="255"/>
      <c r="BY298" s="255"/>
      <c r="BZ298" s="255"/>
      <c r="CA298" s="255"/>
      <c r="CB298" s="255"/>
      <c r="CC298" s="255"/>
      <c r="CD298" s="255"/>
      <c r="CE298" s="255"/>
    </row>
    <row r="299" spans="1:83" s="252" customFormat="1" ht="15">
      <c r="Q299" s="259"/>
      <c r="U299" s="253"/>
    </row>
    <row r="300" spans="1:83" s="252" customFormat="1" ht="15">
      <c r="A300" s="34" t="s">
        <v>404</v>
      </c>
      <c r="B300" s="34"/>
      <c r="C300" s="34"/>
      <c r="D300" s="34"/>
      <c r="E300" s="34"/>
      <c r="F300" s="34"/>
      <c r="G300" s="34"/>
      <c r="H300" s="34"/>
      <c r="I300" s="34"/>
      <c r="J300" s="34"/>
      <c r="K300" s="34"/>
      <c r="L300" s="34"/>
      <c r="M300" s="34"/>
      <c r="N300" s="34"/>
      <c r="O300" s="34"/>
      <c r="P300" s="34"/>
      <c r="Q300" s="260"/>
      <c r="R300" s="34"/>
      <c r="S300" s="34"/>
      <c r="T300" s="34"/>
      <c r="U300" s="251"/>
      <c r="V300" s="34"/>
      <c r="W300" s="34"/>
    </row>
    <row r="301" spans="1:83" s="252" customFormat="1" ht="15">
      <c r="F301" s="333"/>
      <c r="G301" s="333"/>
      <c r="H301" s="333"/>
      <c r="I301" s="333"/>
      <c r="J301" s="333"/>
      <c r="K301" s="333"/>
      <c r="L301" s="333"/>
      <c r="Q301" s="259"/>
      <c r="U301" s="253"/>
    </row>
    <row r="302" spans="1:83" s="256" customFormat="1" ht="15" customHeight="1">
      <c r="A302" s="84"/>
      <c r="B302" s="179" t="s">
        <v>403</v>
      </c>
      <c r="C302" s="1400"/>
      <c r="D302" s="240"/>
      <c r="E302" s="422"/>
      <c r="F302" s="1401"/>
      <c r="G302" s="1229">
        <v>0</v>
      </c>
      <c r="H302" s="1398"/>
      <c r="I302" s="241"/>
      <c r="J302" s="369" t="s">
        <v>497</v>
      </c>
      <c r="K302" s="148"/>
      <c r="L302" s="257"/>
      <c r="M302" s="203">
        <f>mergeValue(H302)</f>
        <v>0</v>
      </c>
      <c r="N302" s="194"/>
      <c r="O302" s="194"/>
      <c r="P302" s="194"/>
      <c r="Q302" s="194"/>
      <c r="R302" s="203" t="str">
        <f>K302&amp;"("&amp;L302&amp;")"</f>
        <v>()</v>
      </c>
      <c r="S302" s="179"/>
      <c r="T302" s="179"/>
      <c r="U302" s="239"/>
      <c r="V302" s="179"/>
      <c r="W302" s="179"/>
      <c r="X302" s="179"/>
      <c r="Y302" s="255"/>
      <c r="Z302" s="255"/>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218"/>
      <c r="BK302" s="218"/>
      <c r="BL302" s="218"/>
      <c r="BM302" s="218"/>
      <c r="BN302" s="218"/>
      <c r="BO302" s="218"/>
      <c r="BP302" s="218"/>
      <c r="BQ302" s="218"/>
      <c r="BR302" s="218"/>
      <c r="BS302" s="218"/>
      <c r="BT302" s="218"/>
      <c r="BU302" s="218"/>
      <c r="BV302" s="255"/>
      <c r="BW302" s="255"/>
      <c r="BX302" s="255"/>
      <c r="BY302" s="255"/>
      <c r="BZ302" s="255"/>
      <c r="CA302" s="255"/>
      <c r="CB302" s="255"/>
      <c r="CC302" s="255"/>
      <c r="CD302" s="255"/>
      <c r="CE302" s="255"/>
    </row>
    <row r="303" spans="1:83" s="256" customFormat="1" ht="15" customHeight="1">
      <c r="A303" s="84"/>
      <c r="B303" s="84"/>
      <c r="C303" s="1400"/>
      <c r="D303" s="240"/>
      <c r="E303" s="422"/>
      <c r="F303" s="1401"/>
      <c r="G303" s="1229"/>
      <c r="H303" s="1398"/>
      <c r="I303" s="242"/>
      <c r="J303" s="242"/>
      <c r="K303" s="148" t="s">
        <v>4</v>
      </c>
      <c r="L303" s="257"/>
      <c r="M303" s="194"/>
      <c r="N303" s="194"/>
      <c r="O303" s="194"/>
      <c r="P303" s="194"/>
      <c r="Q303" s="203"/>
      <c r="R303" s="194"/>
      <c r="S303" s="179"/>
      <c r="T303" s="179"/>
      <c r="U303" s="239"/>
      <c r="V303" s="179"/>
      <c r="W303" s="179"/>
      <c r="X303" s="179"/>
      <c r="Y303" s="255"/>
      <c r="Z303" s="255"/>
      <c r="AA303" s="218"/>
      <c r="AB303" s="218"/>
      <c r="AC303" s="218"/>
      <c r="AD303" s="218"/>
      <c r="AE303" s="218"/>
      <c r="AF303" s="218"/>
      <c r="AG303" s="218"/>
      <c r="AH303" s="218"/>
      <c r="AI303" s="218"/>
      <c r="AJ303" s="218"/>
      <c r="AK303" s="218"/>
      <c r="AL303" s="218"/>
      <c r="AM303" s="218"/>
      <c r="AN303" s="218"/>
      <c r="AO303" s="218"/>
      <c r="AP303" s="218"/>
      <c r="AQ303" s="218"/>
      <c r="AR303" s="218"/>
      <c r="AS303" s="218"/>
      <c r="AT303" s="218"/>
      <c r="AU303" s="218"/>
      <c r="AV303" s="218"/>
      <c r="AW303" s="218"/>
      <c r="AX303" s="218"/>
      <c r="AY303" s="218"/>
      <c r="AZ303" s="218"/>
      <c r="BA303" s="218"/>
      <c r="BB303" s="218"/>
      <c r="BC303" s="218"/>
      <c r="BD303" s="218"/>
      <c r="BE303" s="218"/>
      <c r="BF303" s="218"/>
      <c r="BG303" s="218"/>
      <c r="BH303" s="218"/>
      <c r="BI303" s="218"/>
      <c r="BJ303" s="218"/>
      <c r="BK303" s="218"/>
      <c r="BL303" s="218"/>
      <c r="BM303" s="218"/>
      <c r="BN303" s="218"/>
      <c r="BO303" s="218"/>
      <c r="BP303" s="218"/>
      <c r="BQ303" s="218"/>
      <c r="BR303" s="218"/>
      <c r="BS303" s="218"/>
      <c r="BT303" s="218"/>
      <c r="BU303" s="218"/>
      <c r="BV303" s="255"/>
      <c r="BW303" s="255"/>
      <c r="BX303" s="255"/>
      <c r="BY303" s="255"/>
      <c r="BZ303" s="255"/>
      <c r="CA303" s="255"/>
      <c r="CB303" s="255"/>
      <c r="CC303" s="255"/>
      <c r="CD303" s="255"/>
      <c r="CE303" s="255"/>
    </row>
    <row r="304" spans="1:83" s="252" customFormat="1" ht="15">
      <c r="Q304" s="259"/>
      <c r="U304" s="253"/>
    </row>
    <row r="305" spans="1:83" s="252" customFormat="1" ht="15">
      <c r="A305" s="34" t="s">
        <v>405</v>
      </c>
      <c r="B305" s="34"/>
      <c r="C305" s="34"/>
      <c r="D305" s="34"/>
      <c r="E305" s="34"/>
      <c r="F305" s="34"/>
      <c r="G305" s="34"/>
      <c r="H305" s="34"/>
      <c r="I305" s="34"/>
      <c r="J305" s="34"/>
      <c r="K305" s="34"/>
      <c r="L305" s="34"/>
      <c r="M305" s="34"/>
      <c r="N305" s="34"/>
      <c r="O305" s="34"/>
      <c r="P305" s="34"/>
      <c r="Q305" s="260"/>
      <c r="R305" s="34"/>
      <c r="S305" s="34"/>
      <c r="T305" s="34"/>
      <c r="U305" s="251"/>
      <c r="V305" s="34"/>
      <c r="W305" s="34"/>
    </row>
    <row r="306" spans="1:83" s="252" customFormat="1" ht="15">
      <c r="Q306" s="259"/>
      <c r="U306" s="253"/>
    </row>
    <row r="307" spans="1:83" s="256" customFormat="1" ht="15" customHeight="1">
      <c r="A307" s="84"/>
      <c r="B307" s="179" t="s">
        <v>403</v>
      </c>
      <c r="C307" s="373"/>
      <c r="D307" s="252"/>
      <c r="E307" s="423"/>
      <c r="F307" s="252"/>
      <c r="G307" s="252"/>
      <c r="H307" s="252"/>
      <c r="I307" s="212"/>
      <c r="J307" s="181">
        <v>0</v>
      </c>
      <c r="K307" s="372"/>
      <c r="L307" s="238"/>
      <c r="M307" s="203">
        <f>mergeValue(H307)</f>
        <v>0</v>
      </c>
      <c r="N307" s="194"/>
      <c r="O307" s="194"/>
      <c r="P307" s="194"/>
      <c r="Q307" s="194"/>
      <c r="R307" s="203" t="str">
        <f>K307&amp;" ("&amp;L307&amp;")"</f>
        <v xml:space="preserve"> ()</v>
      </c>
      <c r="S307" s="179"/>
      <c r="T307" s="179"/>
      <c r="U307" s="239"/>
      <c r="V307" s="179"/>
      <c r="W307" s="179"/>
      <c r="X307" s="179"/>
      <c r="Y307" s="255"/>
      <c r="Z307" s="255"/>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218"/>
      <c r="BE307" s="218"/>
      <c r="BF307" s="218"/>
      <c r="BG307" s="218"/>
      <c r="BH307" s="218"/>
      <c r="BI307" s="218"/>
      <c r="BJ307" s="218"/>
      <c r="BK307" s="218"/>
      <c r="BL307" s="218"/>
      <c r="BM307" s="218"/>
      <c r="BN307" s="218"/>
      <c r="BO307" s="218"/>
      <c r="BP307" s="218"/>
      <c r="BQ307" s="218"/>
      <c r="BR307" s="218"/>
      <c r="BS307" s="218"/>
      <c r="BT307" s="218"/>
      <c r="BU307" s="218"/>
      <c r="BV307" s="255"/>
      <c r="BW307" s="255"/>
      <c r="BX307" s="255"/>
      <c r="BY307" s="255"/>
      <c r="BZ307" s="255"/>
      <c r="CA307" s="255"/>
      <c r="CB307" s="255"/>
      <c r="CC307" s="255"/>
      <c r="CD307" s="255"/>
      <c r="CE307" s="255"/>
    </row>
    <row r="309" spans="1:83" ht="11.25"/>
    <row r="310" spans="1:83" s="34" customFormat="1" ht="11.25">
      <c r="A310" s="34" t="s">
        <v>444</v>
      </c>
    </row>
    <row r="311" spans="1:83" ht="11.25"/>
    <row r="312" spans="1:83" s="35" customFormat="1" ht="20.100000000000001" customHeight="1">
      <c r="A312" s="91"/>
      <c r="B312" s="179"/>
      <c r="C312" s="81"/>
      <c r="D312" s="180"/>
      <c r="E312" s="279"/>
      <c r="F312" s="277"/>
      <c r="G312" s="280"/>
      <c r="I312" s="203"/>
      <c r="J312" s="203"/>
    </row>
    <row r="313" spans="1:83" ht="11.25"/>
    <row r="314" spans="1:83" ht="11.25"/>
    <row r="315" spans="1:83" s="34" customFormat="1" ht="11.25">
      <c r="A315" s="34" t="s">
        <v>450</v>
      </c>
    </row>
    <row r="316" spans="1:83" ht="11.25"/>
    <row r="317" spans="1:83" s="35" customFormat="1" ht="20.100000000000001" customHeight="1">
      <c r="A317" s="276"/>
      <c r="B317" s="179"/>
      <c r="C317" s="81"/>
      <c r="D317" s="180"/>
      <c r="E317" s="282"/>
      <c r="F317" s="281" t="s">
        <v>449</v>
      </c>
      <c r="G317" s="281" t="s">
        <v>449</v>
      </c>
      <c r="H317" s="293"/>
      <c r="I317" s="203"/>
      <c r="K317" s="203"/>
      <c r="L317" s="203"/>
    </row>
    <row r="318" spans="1:83" ht="11.25"/>
    <row r="319" spans="1:83" ht="11.25"/>
    <row r="320" spans="1:83" s="34" customFormat="1" ht="11.25">
      <c r="A320" s="34" t="s">
        <v>451</v>
      </c>
    </row>
    <row r="321" spans="1:12" ht="11.25"/>
    <row r="322" spans="1:12" s="35" customFormat="1" ht="20.100000000000001" customHeight="1">
      <c r="A322" s="276"/>
      <c r="B322" s="179"/>
      <c r="C322" s="81"/>
      <c r="D322" s="180"/>
      <c r="E322" s="282"/>
      <c r="F322" s="281" t="s">
        <v>449</v>
      </c>
      <c r="G322" s="386"/>
      <c r="H322" s="281" t="s">
        <v>449</v>
      </c>
      <c r="I322" s="203"/>
      <c r="K322" s="203"/>
      <c r="L322" s="203"/>
    </row>
    <row r="323" spans="1:12" ht="11.25"/>
    <row r="324" spans="1:12" ht="11.25"/>
    <row r="325" spans="1:12" s="34" customFormat="1" ht="11.25">
      <c r="A325" s="34" t="s">
        <v>452</v>
      </c>
    </row>
    <row r="326" spans="1:12" ht="11.25"/>
    <row r="327" spans="1:12" s="35" customFormat="1" ht="20.100000000000001" customHeight="1">
      <c r="A327" s="276"/>
      <c r="B327" s="179"/>
      <c r="C327" s="81"/>
      <c r="D327" s="180"/>
      <c r="E327" s="283">
        <f>E326</f>
        <v>0</v>
      </c>
      <c r="F327" s="281" t="s">
        <v>449</v>
      </c>
      <c r="G327" s="386"/>
      <c r="H327" s="281" t="s">
        <v>449</v>
      </c>
      <c r="I327" s="203"/>
      <c r="K327" s="203"/>
      <c r="L327" s="203"/>
    </row>
    <row r="328" spans="1:12" s="35" customFormat="1" ht="14.25">
      <c r="A328" s="276"/>
      <c r="B328" s="179"/>
      <c r="C328" s="81"/>
      <c r="D328" s="95"/>
      <c r="E328" s="284"/>
      <c r="F328" s="285"/>
      <c r="G328"/>
      <c r="H328" s="285"/>
      <c r="I328" s="203"/>
      <c r="K328" s="203"/>
      <c r="L328" s="203"/>
    </row>
    <row r="330" spans="1:12" s="34" customFormat="1" ht="11.25">
      <c r="A330" s="34" t="s">
        <v>453</v>
      </c>
    </row>
    <row r="331" spans="1:12" ht="11.25"/>
    <row r="332" spans="1:12" s="35" customFormat="1" ht="20.100000000000001" customHeight="1">
      <c r="A332" s="276"/>
      <c r="B332" s="179"/>
      <c r="C332" s="81"/>
      <c r="D332" s="180"/>
      <c r="E332" s="283">
        <f>E331</f>
        <v>0</v>
      </c>
      <c r="F332" s="281" t="s">
        <v>449</v>
      </c>
      <c r="G332" s="286"/>
      <c r="H332" s="281" t="s">
        <v>449</v>
      </c>
      <c r="I332" s="203"/>
      <c r="K332" s="203"/>
      <c r="L332" s="203"/>
    </row>
    <row r="335" spans="1:12" s="34" customFormat="1" ht="17.100000000000001" customHeight="1">
      <c r="A335" s="34" t="s">
        <v>485</v>
      </c>
    </row>
    <row r="337" spans="1:83" s="182" customFormat="1" ht="409.5">
      <c r="A337" s="1283">
        <v>1</v>
      </c>
      <c r="B337" s="205"/>
      <c r="C337" s="205"/>
      <c r="D337" s="205"/>
      <c r="F337" s="311" t="str">
        <f>"2." &amp;mergeValue(A337)</f>
        <v>2.1</v>
      </c>
      <c r="G337" s="387" t="s">
        <v>474</v>
      </c>
      <c r="H337" s="296"/>
      <c r="I337" s="188" t="s">
        <v>569</v>
      </c>
      <c r="J337" s="310"/>
      <c r="K337" s="205"/>
      <c r="L337" s="205"/>
      <c r="M337" s="205"/>
      <c r="N337" s="205"/>
      <c r="O337" s="205"/>
      <c r="P337" s="205"/>
      <c r="Q337" s="205"/>
      <c r="R337" s="205"/>
      <c r="S337" s="205"/>
      <c r="T337" s="205"/>
    </row>
    <row r="338" spans="1:83" s="182" customFormat="1" ht="90">
      <c r="A338" s="1283"/>
      <c r="B338" s="205"/>
      <c r="C338" s="205"/>
      <c r="D338" s="205"/>
      <c r="F338" s="311" t="str">
        <f>"3." &amp;mergeValue(A338)</f>
        <v>3.1</v>
      </c>
      <c r="G338" s="387" t="s">
        <v>475</v>
      </c>
      <c r="H338" s="296"/>
      <c r="I338" s="188" t="s">
        <v>567</v>
      </c>
      <c r="J338" s="310"/>
      <c r="K338" s="205"/>
      <c r="L338" s="205"/>
      <c r="M338" s="205"/>
      <c r="N338" s="205"/>
      <c r="O338" s="205"/>
      <c r="P338" s="205"/>
      <c r="Q338" s="205"/>
      <c r="R338" s="205"/>
      <c r="S338" s="205"/>
      <c r="T338" s="205"/>
    </row>
    <row r="339" spans="1:83" s="182" customFormat="1" ht="45">
      <c r="A339" s="1283"/>
      <c r="B339" s="205"/>
      <c r="C339" s="205"/>
      <c r="D339" s="205"/>
      <c r="F339" s="311" t="str">
        <f>"4."&amp;mergeValue(A339)</f>
        <v>4.1</v>
      </c>
      <c r="G339" s="387" t="s">
        <v>476</v>
      </c>
      <c r="H339" s="297" t="s">
        <v>449</v>
      </c>
      <c r="I339" s="188"/>
      <c r="J339" s="310"/>
      <c r="K339" s="205"/>
      <c r="L339" s="205"/>
      <c r="M339" s="205"/>
      <c r="N339" s="205"/>
      <c r="O339" s="205"/>
      <c r="P339" s="205"/>
      <c r="Q339" s="205"/>
      <c r="R339" s="205"/>
      <c r="S339" s="205"/>
      <c r="T339" s="205"/>
    </row>
    <row r="340" spans="1:83" s="182" customFormat="1" ht="101.25">
      <c r="A340" s="1283"/>
      <c r="B340" s="1283">
        <v>1</v>
      </c>
      <c r="C340" s="317"/>
      <c r="D340" s="317"/>
      <c r="F340" s="311" t="str">
        <f>"4."&amp;mergeValue(A340) &amp;"."&amp;mergeValue(B340)</f>
        <v>4.1.1</v>
      </c>
      <c r="G340" s="303" t="s">
        <v>571</v>
      </c>
      <c r="H340" s="296" t="str">
        <f>IF(region_name="","",region_name)</f>
        <v>Ханты-Мансийский автономный округ</v>
      </c>
      <c r="I340" s="188" t="s">
        <v>479</v>
      </c>
      <c r="J340" s="310"/>
      <c r="K340" s="205"/>
      <c r="L340" s="205"/>
      <c r="M340" s="205"/>
      <c r="N340" s="205"/>
      <c r="O340" s="205"/>
      <c r="P340" s="205"/>
      <c r="Q340" s="205"/>
      <c r="R340" s="205"/>
      <c r="S340" s="205"/>
      <c r="T340" s="205"/>
    </row>
    <row r="341" spans="1:83" s="182" customFormat="1" ht="191.25">
      <c r="A341" s="1283"/>
      <c r="B341" s="1283"/>
      <c r="C341" s="1283">
        <v>1</v>
      </c>
      <c r="D341" s="317"/>
      <c r="F341" s="311" t="str">
        <f>"4."&amp;mergeValue(A341) &amp;"."&amp;mergeValue(B341)&amp;"."&amp;mergeValue(C341)</f>
        <v>4.1.1.1</v>
      </c>
      <c r="G341" s="316" t="s">
        <v>477</v>
      </c>
      <c r="H341" s="296"/>
      <c r="I341" s="188" t="s">
        <v>480</v>
      </c>
      <c r="J341" s="310"/>
      <c r="K341" s="205"/>
      <c r="L341" s="205"/>
      <c r="M341" s="205"/>
      <c r="N341" s="205"/>
      <c r="O341" s="205"/>
      <c r="P341" s="205"/>
      <c r="Q341" s="205"/>
      <c r="R341" s="205"/>
      <c r="S341" s="205"/>
      <c r="T341" s="205"/>
    </row>
    <row r="342" spans="1:83" s="182" customFormat="1" ht="33.75" customHeight="1">
      <c r="A342" s="1283"/>
      <c r="B342" s="1283"/>
      <c r="C342" s="1283"/>
      <c r="D342" s="317">
        <v>1</v>
      </c>
      <c r="F342" s="311" t="str">
        <f>"4."&amp;mergeValue(A342) &amp;"."&amp;mergeValue(B342)&amp;"."&amp;mergeValue(C342)&amp;"."&amp;mergeValue(D342)</f>
        <v>4.1.1.1.1</v>
      </c>
      <c r="G342" s="390" t="s">
        <v>478</v>
      </c>
      <c r="H342" s="296"/>
      <c r="I342" s="1284" t="s">
        <v>570</v>
      </c>
      <c r="J342" s="310"/>
      <c r="K342" s="205"/>
      <c r="L342" s="205"/>
      <c r="M342" s="205"/>
      <c r="N342" s="205"/>
      <c r="O342" s="205"/>
      <c r="P342" s="205"/>
      <c r="Q342" s="205"/>
      <c r="R342" s="205"/>
      <c r="S342" s="205"/>
      <c r="T342" s="205"/>
    </row>
    <row r="343" spans="1:83" s="182" customFormat="1" ht="18.75">
      <c r="A343" s="1283"/>
      <c r="B343" s="1283"/>
      <c r="C343" s="1283"/>
      <c r="D343" s="317"/>
      <c r="F343" s="394"/>
      <c r="G343" s="395" t="s">
        <v>4</v>
      </c>
      <c r="H343" s="396"/>
      <c r="I343" s="1284"/>
      <c r="J343" s="310"/>
      <c r="K343" s="205"/>
      <c r="L343" s="205"/>
      <c r="M343" s="205"/>
      <c r="N343" s="205"/>
      <c r="O343" s="205"/>
      <c r="P343" s="205"/>
      <c r="Q343" s="205"/>
      <c r="R343" s="205"/>
      <c r="S343" s="205"/>
      <c r="T343" s="205"/>
    </row>
    <row r="344" spans="1:83" s="182" customFormat="1" ht="18.75">
      <c r="A344" s="1283"/>
      <c r="B344" s="1283"/>
      <c r="C344" s="317"/>
      <c r="D344" s="317"/>
      <c r="F344" s="313"/>
      <c r="G344" s="142" t="s">
        <v>401</v>
      </c>
      <c r="H344" s="314"/>
      <c r="I344" s="315"/>
      <c r="J344" s="310"/>
      <c r="K344" s="205"/>
      <c r="L344" s="205"/>
      <c r="M344" s="205"/>
      <c r="N344" s="205"/>
      <c r="O344" s="205"/>
      <c r="P344" s="205"/>
      <c r="Q344" s="205"/>
      <c r="R344" s="205"/>
      <c r="S344" s="205"/>
      <c r="T344" s="205"/>
    </row>
    <row r="345" spans="1:83" s="182" customFormat="1" ht="18.75">
      <c r="A345" s="1283"/>
      <c r="B345" s="205"/>
      <c r="C345" s="205"/>
      <c r="D345" s="205"/>
      <c r="F345" s="313"/>
      <c r="G345" s="148" t="s">
        <v>484</v>
      </c>
      <c r="H345" s="314"/>
      <c r="I345" s="315"/>
      <c r="J345" s="310"/>
      <c r="K345" s="205"/>
      <c r="L345" s="205"/>
      <c r="M345" s="205"/>
      <c r="N345" s="205"/>
      <c r="O345" s="205"/>
      <c r="P345" s="205"/>
      <c r="Q345" s="205"/>
      <c r="R345" s="205"/>
      <c r="S345" s="205"/>
      <c r="T345" s="205"/>
    </row>
    <row r="346" spans="1:83" s="182" customFormat="1" ht="18.75">
      <c r="A346" s="205"/>
      <c r="B346" s="205"/>
      <c r="C346" s="205"/>
      <c r="D346" s="205"/>
      <c r="F346" s="313"/>
      <c r="G346" s="158" t="s">
        <v>483</v>
      </c>
      <c r="H346" s="314"/>
      <c r="I346" s="315"/>
      <c r="J346" s="310"/>
      <c r="K346" s="205"/>
      <c r="L346" s="205"/>
      <c r="M346" s="205"/>
      <c r="N346" s="205"/>
      <c r="O346" s="205"/>
      <c r="P346" s="205"/>
      <c r="Q346" s="205"/>
      <c r="R346" s="205"/>
      <c r="S346" s="205"/>
      <c r="T346" s="205"/>
    </row>
    <row r="349" spans="1:83" s="1069" customFormat="1" ht="17.100000000000001" customHeight="1">
      <c r="A349" s="1071" t="s">
        <v>703</v>
      </c>
      <c r="B349" s="1071"/>
      <c r="C349" s="1071"/>
      <c r="D349" s="1071"/>
      <c r="E349" s="1071"/>
      <c r="F349" s="1071"/>
      <c r="G349" s="1071"/>
      <c r="H349" s="1071"/>
      <c r="I349" s="1071"/>
      <c r="J349" s="1071"/>
      <c r="K349" s="1071"/>
      <c r="L349" s="1071"/>
      <c r="M349" s="1071"/>
      <c r="N349" s="1071"/>
      <c r="O349" s="1071"/>
      <c r="P349" s="1071"/>
      <c r="Q349" s="1071"/>
      <c r="R349" s="1071"/>
      <c r="S349" s="1071"/>
      <c r="T349" s="1071"/>
      <c r="U349" s="1071"/>
      <c r="V349" s="1071"/>
      <c r="W349" s="1071"/>
      <c r="X349" s="1071"/>
      <c r="Y349" s="1071"/>
      <c r="Z349" s="1071"/>
      <c r="AA349" s="1071"/>
      <c r="AB349" s="1071"/>
      <c r="AC349" s="1071"/>
      <c r="AD349" s="1071"/>
      <c r="AE349" s="1071"/>
      <c r="AF349" s="1071"/>
      <c r="AG349" s="1071"/>
      <c r="AH349" s="1071"/>
      <c r="AI349" s="1071"/>
      <c r="AJ349" s="1071"/>
      <c r="AK349" s="1071"/>
      <c r="AL349" s="1071"/>
      <c r="AM349" s="1071"/>
      <c r="AN349" s="1071"/>
      <c r="AO349" s="1071"/>
      <c r="AP349" s="1071"/>
      <c r="AQ349" s="1071"/>
      <c r="AR349" s="1071"/>
      <c r="AS349" s="1071"/>
      <c r="AT349" s="1071"/>
      <c r="AU349" s="1071"/>
      <c r="AV349" s="1071"/>
      <c r="AW349" s="1071"/>
      <c r="AX349" s="1071"/>
      <c r="AY349" s="1071"/>
      <c r="AZ349" s="1071"/>
      <c r="BA349" s="1071"/>
      <c r="BB349" s="1071"/>
      <c r="BC349" s="1071"/>
      <c r="BD349" s="1071"/>
      <c r="BE349" s="1071"/>
      <c r="BF349" s="1071"/>
      <c r="BG349" s="1071"/>
      <c r="BH349" s="1071"/>
      <c r="BI349" s="1071"/>
      <c r="BJ349" s="1071"/>
      <c r="BK349" s="1071"/>
      <c r="BL349" s="1071"/>
      <c r="BM349" s="1071"/>
      <c r="BN349" s="1071"/>
      <c r="BO349" s="1071"/>
      <c r="BP349" s="1071"/>
      <c r="BQ349" s="1071"/>
      <c r="BR349" s="1071"/>
      <c r="BS349" s="1071"/>
      <c r="BT349" s="1071"/>
      <c r="BU349" s="1071"/>
      <c r="BV349" s="1071"/>
      <c r="BW349" s="1071"/>
      <c r="BX349" s="1071"/>
      <c r="BY349" s="1071"/>
      <c r="BZ349" s="1071"/>
      <c r="CA349" s="1071"/>
      <c r="CB349" s="1071"/>
      <c r="CC349" s="1071"/>
      <c r="CD349" s="1071"/>
      <c r="CE349" s="1071"/>
    </row>
    <row r="350" spans="1:83" s="1069" customFormat="1" ht="17.100000000000001" customHeight="1"/>
    <row r="351" spans="1:83" s="1069" customFormat="1" ht="17.100000000000001" customHeight="1">
      <c r="A351" s="1081"/>
      <c r="B351" s="1092"/>
      <c r="C351" s="1078"/>
      <c r="D351" s="1093"/>
      <c r="E351" s="1104"/>
      <c r="F351" s="1128"/>
      <c r="G351" s="1108"/>
      <c r="H351" s="1105"/>
      <c r="I351" s="1098"/>
      <c r="J351" s="1098"/>
      <c r="K351" s="1072"/>
      <c r="L351" s="1072"/>
      <c r="M351" s="1072"/>
      <c r="N351" s="1072"/>
      <c r="O351" s="1072"/>
      <c r="P351" s="1072"/>
      <c r="Q351" s="1072"/>
      <c r="R351" s="1072"/>
      <c r="S351" s="1072"/>
      <c r="T351" s="1072"/>
      <c r="U351" s="1072"/>
      <c r="V351" s="1072"/>
      <c r="W351" s="1072"/>
      <c r="X351" s="1072"/>
      <c r="Y351" s="1072"/>
      <c r="Z351" s="1072"/>
      <c r="AA351" s="1072"/>
      <c r="AB351" s="1072"/>
      <c r="AC351" s="1072"/>
      <c r="AD351" s="1072"/>
      <c r="AE351" s="1072"/>
      <c r="AF351" s="1072"/>
      <c r="AG351" s="1072"/>
      <c r="AH351" s="1072"/>
      <c r="AI351" s="1072"/>
      <c r="AJ351" s="1072"/>
      <c r="AK351" s="1072"/>
      <c r="AL351" s="1072"/>
      <c r="AM351" s="1072"/>
      <c r="AN351" s="1072"/>
      <c r="AO351" s="1072"/>
      <c r="AP351" s="1072"/>
      <c r="AQ351" s="1072"/>
      <c r="AR351" s="1072"/>
      <c r="AS351" s="1072"/>
      <c r="AT351" s="1072"/>
      <c r="AU351" s="1072"/>
      <c r="AV351" s="1072"/>
      <c r="AW351" s="1072"/>
      <c r="AX351" s="1072"/>
      <c r="AY351" s="1072"/>
      <c r="AZ351" s="1072"/>
      <c r="BA351" s="1072"/>
      <c r="BB351" s="1072"/>
      <c r="BC351" s="1072"/>
      <c r="BD351" s="1072"/>
      <c r="BE351" s="1072"/>
      <c r="BF351" s="1072"/>
      <c r="BG351" s="1072"/>
      <c r="BH351" s="1072"/>
      <c r="BI351" s="1072"/>
      <c r="BJ351" s="1072"/>
      <c r="BK351" s="1072"/>
      <c r="BL351" s="1072"/>
      <c r="BM351" s="1072"/>
      <c r="BN351" s="1072"/>
      <c r="BO351" s="1072"/>
      <c r="BP351" s="1072"/>
      <c r="BQ351" s="1072"/>
      <c r="BR351" s="1072"/>
      <c r="BS351" s="1072"/>
      <c r="BT351" s="1072"/>
      <c r="BU351" s="1072"/>
      <c r="BV351" s="1072"/>
      <c r="BW351" s="1072"/>
      <c r="BX351" s="1072"/>
      <c r="BY351" s="1072"/>
      <c r="BZ351" s="1072"/>
      <c r="CA351" s="1072"/>
      <c r="CB351" s="1072"/>
      <c r="CC351" s="1072"/>
      <c r="CD351" s="1072"/>
      <c r="CE351" s="1072"/>
    </row>
    <row r="352" spans="1:83" s="1069" customFormat="1" ht="17.100000000000001" customHeight="1"/>
    <row r="353" spans="1:83" s="1069" customFormat="1" ht="17.100000000000001" customHeight="1"/>
    <row r="354" spans="1:83" s="1069" customFormat="1" ht="17.100000000000001" customHeight="1">
      <c r="A354" s="1071" t="s">
        <v>704</v>
      </c>
      <c r="B354" s="1071"/>
      <c r="C354" s="1071"/>
      <c r="D354" s="1071"/>
      <c r="E354" s="1071"/>
      <c r="F354" s="1071"/>
      <c r="G354" s="1071"/>
      <c r="H354" s="1071"/>
      <c r="I354" s="1071"/>
      <c r="J354" s="1071"/>
      <c r="K354" s="1071"/>
      <c r="L354" s="1071"/>
      <c r="M354" s="1071"/>
      <c r="N354" s="1071"/>
      <c r="O354" s="1071"/>
      <c r="P354" s="1071"/>
      <c r="Q354" s="1071"/>
      <c r="R354" s="1071"/>
      <c r="S354" s="1071"/>
      <c r="T354" s="1071"/>
      <c r="U354" s="1071"/>
      <c r="V354" s="1071"/>
      <c r="W354" s="1071"/>
      <c r="X354" s="1071"/>
      <c r="Y354" s="1071"/>
      <c r="Z354" s="1071"/>
      <c r="AA354" s="1071"/>
      <c r="AB354" s="1071"/>
      <c r="AC354" s="1071"/>
      <c r="AD354" s="1071"/>
      <c r="AE354" s="1071"/>
      <c r="AF354" s="1071"/>
      <c r="AG354" s="1071"/>
      <c r="AH354" s="1071"/>
      <c r="AI354" s="1071"/>
      <c r="AJ354" s="1071"/>
      <c r="AK354" s="1071"/>
      <c r="AL354" s="1071"/>
      <c r="AM354" s="1071"/>
      <c r="AN354" s="1071"/>
      <c r="AO354" s="1071"/>
      <c r="AP354" s="1071"/>
      <c r="AQ354" s="1071"/>
      <c r="AR354" s="1071"/>
      <c r="AS354" s="1071"/>
      <c r="AT354" s="1071"/>
      <c r="AU354" s="1071"/>
      <c r="AV354" s="1071"/>
      <c r="AW354" s="1071"/>
      <c r="AX354" s="1071"/>
      <c r="AY354" s="1071"/>
      <c r="AZ354" s="1071"/>
      <c r="BA354" s="1071"/>
      <c r="BB354" s="1071"/>
      <c r="BC354" s="1071"/>
      <c r="BD354" s="1071"/>
      <c r="BE354" s="1071"/>
      <c r="BF354" s="1071"/>
      <c r="BG354" s="1071"/>
      <c r="BH354" s="1071"/>
      <c r="BI354" s="1071"/>
      <c r="BJ354" s="1071"/>
      <c r="BK354" s="1071"/>
      <c r="BL354" s="1071"/>
      <c r="BM354" s="1071"/>
      <c r="BN354" s="1071"/>
      <c r="BO354" s="1071"/>
      <c r="BP354" s="1071"/>
      <c r="BQ354" s="1071"/>
      <c r="BR354" s="1071"/>
      <c r="BS354" s="1071"/>
      <c r="BT354" s="1071"/>
      <c r="BU354" s="1071"/>
      <c r="BV354" s="1071"/>
      <c r="BW354" s="1071"/>
      <c r="BX354" s="1071"/>
      <c r="BY354" s="1071"/>
      <c r="BZ354" s="1071"/>
      <c r="CA354" s="1071"/>
      <c r="CB354" s="1071"/>
      <c r="CC354" s="1071"/>
      <c r="CD354" s="1071"/>
      <c r="CE354" s="1071"/>
    </row>
    <row r="355" spans="1:83" s="1069" customFormat="1" ht="17.100000000000001" customHeight="1"/>
    <row r="356" spans="1:83" s="1069" customFormat="1" ht="17.100000000000001" customHeight="1">
      <c r="A356" s="1103"/>
      <c r="B356" s="1092"/>
      <c r="C356" s="1078"/>
      <c r="D356" s="1370"/>
      <c r="E356" s="1371"/>
      <c r="F356" s="1372"/>
      <c r="G356" s="1106"/>
      <c r="H356" s="1165"/>
      <c r="I356" s="1163"/>
      <c r="J356" s="1128"/>
      <c r="K356" s="1106" t="s">
        <v>449</v>
      </c>
      <c r="L356" s="1284" t="s">
        <v>705</v>
      </c>
      <c r="M356" s="1153"/>
      <c r="N356" s="1098"/>
      <c r="O356" s="1098"/>
      <c r="P356" s="1072"/>
      <c r="Q356" s="1072"/>
      <c r="R356" s="1072"/>
      <c r="S356" s="1072"/>
      <c r="T356" s="1072"/>
      <c r="U356" s="1072"/>
      <c r="V356" s="1072"/>
      <c r="W356" s="1072"/>
      <c r="X356" s="1072"/>
      <c r="Y356" s="1072"/>
      <c r="Z356" s="1072"/>
      <c r="AA356" s="1072"/>
      <c r="AB356" s="1072"/>
      <c r="AC356" s="1072"/>
      <c r="AD356" s="1072"/>
      <c r="AE356" s="1072"/>
      <c r="AF356" s="1072"/>
      <c r="AG356" s="1072"/>
      <c r="AH356" s="1072"/>
      <c r="AI356" s="1072"/>
      <c r="AJ356" s="1072"/>
      <c r="AK356" s="1072"/>
      <c r="AL356" s="1072"/>
      <c r="AM356" s="1072"/>
      <c r="AN356" s="1072"/>
      <c r="AO356" s="1072"/>
      <c r="AP356" s="1072"/>
      <c r="AQ356" s="1072"/>
      <c r="AR356" s="1072"/>
      <c r="AS356" s="1072"/>
      <c r="AT356" s="1072"/>
      <c r="AU356" s="1072"/>
      <c r="AV356" s="1072"/>
      <c r="AW356" s="1072"/>
      <c r="AX356" s="1072"/>
      <c r="AY356" s="1072"/>
      <c r="AZ356" s="1072"/>
      <c r="BA356" s="1072"/>
      <c r="BB356" s="1072"/>
      <c r="BC356" s="1072"/>
      <c r="BD356" s="1072"/>
      <c r="BE356" s="1072"/>
      <c r="BF356" s="1072"/>
      <c r="BG356" s="1072"/>
      <c r="BH356" s="1072"/>
      <c r="BI356" s="1072"/>
      <c r="BJ356" s="1072"/>
      <c r="BK356" s="1072"/>
      <c r="BL356" s="1072"/>
      <c r="BM356" s="1072"/>
      <c r="BN356" s="1072"/>
      <c r="BO356" s="1072"/>
      <c r="BP356" s="1072"/>
      <c r="BQ356" s="1072"/>
      <c r="BR356" s="1072"/>
      <c r="BS356" s="1072"/>
      <c r="BT356" s="1072"/>
      <c r="BU356" s="1072"/>
      <c r="BV356" s="1072"/>
      <c r="BW356" s="1072"/>
      <c r="BX356" s="1072"/>
      <c r="BY356" s="1072"/>
      <c r="BZ356" s="1072"/>
      <c r="CA356" s="1072"/>
      <c r="CB356" s="1072"/>
      <c r="CC356" s="1072"/>
      <c r="CD356" s="1072"/>
      <c r="CE356" s="1072"/>
    </row>
    <row r="357" spans="1:83" s="1069" customFormat="1" ht="17.100000000000001" customHeight="1">
      <c r="A357" s="1103"/>
      <c r="B357" s="1092"/>
      <c r="C357" s="1078"/>
      <c r="D357" s="1370"/>
      <c r="E357" s="1371"/>
      <c r="F357" s="1372"/>
      <c r="G357" s="1084"/>
      <c r="H357" s="1150" t="s">
        <v>274</v>
      </c>
      <c r="I357" s="1145"/>
      <c r="J357" s="1145"/>
      <c r="K357" s="1143"/>
      <c r="L357" s="1284"/>
      <c r="M357" s="1153"/>
      <c r="N357" s="1098"/>
      <c r="O357" s="1098"/>
      <c r="P357" s="1072"/>
      <c r="Q357" s="1072"/>
      <c r="R357" s="1072"/>
      <c r="S357" s="1072"/>
      <c r="T357" s="1072"/>
      <c r="U357" s="1072"/>
      <c r="V357" s="1072"/>
      <c r="W357" s="1072"/>
      <c r="X357" s="1072"/>
      <c r="Y357" s="1072"/>
      <c r="Z357" s="1072"/>
      <c r="AA357" s="1072"/>
      <c r="AB357" s="1072"/>
      <c r="AC357" s="1072"/>
      <c r="AD357" s="1072"/>
      <c r="AE357" s="1072"/>
      <c r="AF357" s="1072"/>
      <c r="AG357" s="1072"/>
      <c r="AH357" s="1072"/>
      <c r="AI357" s="1072"/>
      <c r="AJ357" s="1072"/>
      <c r="AK357" s="1072"/>
      <c r="AL357" s="1072"/>
      <c r="AM357" s="1072"/>
      <c r="AN357" s="1072"/>
      <c r="AO357" s="1072"/>
      <c r="AP357" s="1072"/>
      <c r="AQ357" s="1072"/>
      <c r="AR357" s="1072"/>
      <c r="AS357" s="1072"/>
      <c r="AT357" s="1072"/>
      <c r="AU357" s="1072"/>
      <c r="AV357" s="1072"/>
      <c r="AW357" s="1072"/>
      <c r="AX357" s="1072"/>
      <c r="AY357" s="1072"/>
      <c r="AZ357" s="1072"/>
      <c r="BA357" s="1072"/>
      <c r="BB357" s="1072"/>
      <c r="BC357" s="1072"/>
      <c r="BD357" s="1072"/>
      <c r="BE357" s="1072"/>
      <c r="BF357" s="1072"/>
      <c r="BG357" s="1072"/>
      <c r="BH357" s="1072"/>
      <c r="BI357" s="1072"/>
      <c r="BJ357" s="1072"/>
      <c r="BK357" s="1072"/>
      <c r="BL357" s="1072"/>
      <c r="BM357" s="1072"/>
      <c r="BN357" s="1072"/>
      <c r="BO357" s="1072"/>
      <c r="BP357" s="1072"/>
      <c r="BQ357" s="1072"/>
      <c r="BR357" s="1072"/>
      <c r="BS357" s="1072"/>
      <c r="BT357" s="1072"/>
      <c r="BU357" s="1072"/>
      <c r="BV357" s="1072"/>
      <c r="BW357" s="1072"/>
      <c r="BX357" s="1072"/>
      <c r="BY357" s="1072"/>
      <c r="BZ357" s="1072"/>
      <c r="CA357" s="1072"/>
      <c r="CB357" s="1072"/>
      <c r="CC357" s="1072"/>
      <c r="CD357" s="1072"/>
      <c r="CE357" s="1072"/>
    </row>
    <row r="358" spans="1:83" s="1069" customFormat="1" ht="17.100000000000001" customHeight="1"/>
    <row r="359" spans="1:83" s="1069" customFormat="1" ht="17.100000000000001" customHeight="1"/>
    <row r="360" spans="1:83" s="1069" customFormat="1" ht="17.100000000000001" customHeight="1">
      <c r="A360" s="1071" t="s">
        <v>706</v>
      </c>
      <c r="B360" s="1071"/>
      <c r="C360" s="1071"/>
      <c r="D360" s="1071"/>
      <c r="E360" s="1071"/>
      <c r="F360" s="1071"/>
      <c r="G360" s="1071"/>
      <c r="H360" s="1071"/>
      <c r="I360" s="1071"/>
      <c r="J360" s="1071"/>
      <c r="K360" s="1071"/>
      <c r="L360" s="1071"/>
      <c r="M360" s="1071"/>
      <c r="N360" s="1071"/>
      <c r="O360" s="1071"/>
    </row>
    <row r="361" spans="1:83" s="1069" customFormat="1" ht="17.100000000000001" customHeight="1"/>
    <row r="362" spans="1:83" s="1069" customFormat="1" ht="17.100000000000001" customHeight="1">
      <c r="A362" s="1103"/>
      <c r="B362" s="1092"/>
      <c r="C362" s="1078"/>
      <c r="D362" s="1370"/>
      <c r="E362" s="1371"/>
      <c r="F362" s="1372"/>
      <c r="G362" s="1106"/>
      <c r="H362" s="1165"/>
      <c r="I362" s="1163"/>
      <c r="J362" s="1169"/>
      <c r="K362" s="1106" t="s">
        <v>449</v>
      </c>
      <c r="L362" s="1284" t="s">
        <v>705</v>
      </c>
      <c r="M362" s="1153"/>
      <c r="N362" s="1098"/>
      <c r="O362" s="1098"/>
    </row>
    <row r="363" spans="1:83" s="1069" customFormat="1" ht="17.100000000000001" customHeight="1">
      <c r="A363" s="1103"/>
      <c r="B363" s="1092"/>
      <c r="C363" s="1078"/>
      <c r="D363" s="1370"/>
      <c r="E363" s="1371"/>
      <c r="F363" s="1372"/>
      <c r="G363" s="1084"/>
      <c r="H363" s="1150" t="s">
        <v>274</v>
      </c>
      <c r="I363" s="1145"/>
      <c r="J363" s="1145"/>
      <c r="K363" s="1143"/>
      <c r="L363" s="1284"/>
      <c r="M363" s="1153"/>
      <c r="N363" s="1098"/>
      <c r="O363" s="1098"/>
    </row>
    <row r="364" spans="1:83" s="1069" customFormat="1" ht="17.100000000000001" customHeight="1"/>
    <row r="365" spans="1:83" s="1069" customFormat="1" ht="17.100000000000001" customHeight="1"/>
    <row r="366" spans="1:83" s="1069" customFormat="1" ht="17.100000000000001" customHeight="1">
      <c r="A366" s="1071" t="s">
        <v>707</v>
      </c>
      <c r="B366" s="1071"/>
      <c r="C366" s="1071"/>
      <c r="D366" s="1071"/>
      <c r="E366" s="1071"/>
      <c r="F366" s="1071"/>
      <c r="G366" s="1071"/>
      <c r="H366" s="1071"/>
      <c r="I366" s="1071"/>
      <c r="J366" s="1071"/>
      <c r="K366" s="1071"/>
      <c r="L366" s="1071"/>
      <c r="M366" s="1071"/>
      <c r="N366" s="1071"/>
      <c r="O366" s="1071"/>
    </row>
    <row r="367" spans="1:83" s="1069" customFormat="1" ht="17.100000000000001" customHeight="1"/>
    <row r="368" spans="1:83" s="1069" customFormat="1" ht="17.100000000000001" customHeight="1">
      <c r="A368" s="1103"/>
      <c r="B368" s="1092"/>
      <c r="C368" s="1078"/>
      <c r="D368" s="1093"/>
      <c r="E368" s="1158"/>
      <c r="F368" s="1159"/>
      <c r="G368" s="1106"/>
      <c r="H368" s="1165"/>
      <c r="I368" s="1163"/>
      <c r="J368" s="1128"/>
      <c r="K368" s="1106" t="s">
        <v>449</v>
      </c>
      <c r="L368" s="1129"/>
      <c r="M368" s="1153"/>
      <c r="N368" s="1098"/>
      <c r="O368" s="1098"/>
    </row>
    <row r="369" spans="1:15" s="1069" customFormat="1" ht="17.100000000000001" customHeight="1"/>
    <row r="370" spans="1:15" s="1069" customFormat="1" ht="17.100000000000001" customHeight="1"/>
    <row r="371" spans="1:15" s="1069" customFormat="1" ht="17.100000000000001" customHeight="1">
      <c r="A371" s="1071" t="s">
        <v>708</v>
      </c>
      <c r="B371" s="1071"/>
      <c r="C371" s="1071"/>
      <c r="D371" s="1071"/>
      <c r="E371" s="1071"/>
      <c r="F371" s="1071"/>
      <c r="G371" s="1071"/>
      <c r="H371" s="1071"/>
      <c r="I371" s="1071"/>
      <c r="J371" s="1071"/>
      <c r="K371" s="1071"/>
      <c r="L371" s="1071"/>
      <c r="M371" s="1071"/>
      <c r="N371" s="1071"/>
      <c r="O371" s="1071"/>
    </row>
    <row r="372" spans="1:15" s="1069" customFormat="1" ht="17.100000000000001" customHeight="1"/>
    <row r="373" spans="1:15" s="1069" customFormat="1" ht="17.100000000000001" customHeight="1">
      <c r="A373" s="1103"/>
      <c r="B373" s="1092"/>
      <c r="C373" s="1078"/>
      <c r="D373" s="1093"/>
      <c r="E373" s="1158"/>
      <c r="F373" s="1159"/>
      <c r="G373" s="1106"/>
      <c r="H373" s="1165"/>
      <c r="I373" s="1163"/>
      <c r="J373" s="1169"/>
      <c r="K373" s="1106" t="s">
        <v>449</v>
      </c>
      <c r="L373" s="1129"/>
      <c r="M373" s="1153"/>
      <c r="N373" s="1098"/>
      <c r="O373" s="1098"/>
    </row>
  </sheetData>
  <sheetProtection formatColumns="0" formatRows="0"/>
  <dataConsolidate/>
  <mergeCells count="322">
    <mergeCell ref="Q211:Q213"/>
    <mergeCell ref="O211:O213"/>
    <mergeCell ref="P211:P213"/>
    <mergeCell ref="U211:U212"/>
    <mergeCell ref="W226:W228"/>
    <mergeCell ref="O220:V220"/>
    <mergeCell ref="BT244:BT246"/>
    <mergeCell ref="R244:R245"/>
    <mergeCell ref="S244:S245"/>
    <mergeCell ref="T244:T245"/>
    <mergeCell ref="U244:U245"/>
    <mergeCell ref="Y244:Y245"/>
    <mergeCell ref="Z244:Z245"/>
    <mergeCell ref="AA244:AA245"/>
    <mergeCell ref="AB244:AB245"/>
    <mergeCell ref="AF244:AF245"/>
    <mergeCell ref="AG244:AG245"/>
    <mergeCell ref="AH244:AH245"/>
    <mergeCell ref="AI244:AI245"/>
    <mergeCell ref="AM244:AM245"/>
    <mergeCell ref="AN244:AN245"/>
    <mergeCell ref="AO244:AO245"/>
    <mergeCell ref="V211:V212"/>
    <mergeCell ref="U167:U168"/>
    <mergeCell ref="U207:U208"/>
    <mergeCell ref="R211:R213"/>
    <mergeCell ref="D356:D357"/>
    <mergeCell ref="E356:E357"/>
    <mergeCell ref="F356:F357"/>
    <mergeCell ref="L356:L357"/>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X183:X185"/>
    <mergeCell ref="N211:N214"/>
    <mergeCell ref="D362:D363"/>
    <mergeCell ref="E362:E363"/>
    <mergeCell ref="F362:F363"/>
    <mergeCell ref="L362:L363"/>
    <mergeCell ref="U226:U227"/>
    <mergeCell ref="J243:J246"/>
    <mergeCell ref="J225:J228"/>
    <mergeCell ref="I224:I229"/>
    <mergeCell ref="T226:T227"/>
    <mergeCell ref="O224:V224"/>
    <mergeCell ref="O225:V22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R167:R168"/>
    <mergeCell ref="T167:T168"/>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O72:V72"/>
    <mergeCell ref="R131:R132"/>
    <mergeCell ref="R73:R74"/>
    <mergeCell ref="S73:S74"/>
    <mergeCell ref="O88:V88"/>
    <mergeCell ref="U149:U150"/>
    <mergeCell ref="BO244:BO245"/>
    <mergeCell ref="BP244:BP245"/>
    <mergeCell ref="BQ244:BQ245"/>
    <mergeCell ref="AB110:AB112"/>
    <mergeCell ref="O127:V127"/>
    <mergeCell ref="O145:V145"/>
    <mergeCell ref="O143:V143"/>
    <mergeCell ref="W109:W111"/>
    <mergeCell ref="X109:X111"/>
    <mergeCell ref="O144:V144"/>
    <mergeCell ref="R91:R92"/>
    <mergeCell ref="S91:S92"/>
    <mergeCell ref="T91:T92"/>
    <mergeCell ref="U91:U92"/>
    <mergeCell ref="O126:V126"/>
    <mergeCell ref="W91:W93"/>
    <mergeCell ref="Z109:Z111"/>
    <mergeCell ref="T211:T212"/>
    <mergeCell ref="BR244:BR245"/>
    <mergeCell ref="O238:BS238"/>
    <mergeCell ref="O239:BS239"/>
    <mergeCell ref="O240:BS240"/>
    <mergeCell ref="O241:BS241"/>
    <mergeCell ref="O242:BS242"/>
    <mergeCell ref="O243:BS243"/>
    <mergeCell ref="BH244:BH245"/>
    <mergeCell ref="BI244:BI245"/>
    <mergeCell ref="BJ244:BJ245"/>
    <mergeCell ref="BK244:BK245"/>
    <mergeCell ref="BB244:BB245"/>
    <mergeCell ref="BC244:BC245"/>
    <mergeCell ref="BD244:BD245"/>
    <mergeCell ref="AV244:AV245"/>
    <mergeCell ref="AW244:AW245"/>
    <mergeCell ref="BA244:BA245"/>
    <mergeCell ref="AP244:AP245"/>
    <mergeCell ref="AT244:AT245"/>
    <mergeCell ref="AU244:AU245"/>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B238:WYB245 WOF238:WOF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P238:LP245 VL238:VL245 AFH238:AFH245 APD238:APD245 AYZ238:AYZ245 BIV238:BIV245 BSR238:BSR245 CCN238:CCN245 CMJ238:CMJ245 CWF238:CWF245 DGB238:DGB245 DPX238:DPX245 DZT238:DZT245 EJP238:EJP245 ETL238:ETL245 FDH238:FDH245 FND238:FND245 FWZ238:FWZ245 GGV238:GGV245 GQR238:GQR245 HAN238:HAN245 HKJ238:HKJ245 HUF238:HUF245 IEB238:IEB245 INX238:INX245 IXT238:IXT245 JHP238:JHP245 JRL238:JRL245 KBH238:KBH245 KLD238:KLD245 KUZ238:KUZ245 LEV238:LEV245 LOR238:LOR245 LYN238:LYN245 MIJ238:MIJ245 MSF238:MSF245 NCB238:NCB245 NLX238:NLX245 NVT238:NVT245 OFP238:OFP245 OPL238:OPL245 OZH238:OZH245 PJD238:PJD245 PSZ238:PSZ245 QCV238:QCV245 QMR238:QMR245 QWN238:QWN245 RGJ238:RGJ245 RQF238:RQF245 SAB238:SAB245 SJX238:SJX245 STT238:STT245 TDP238:TDP245 TNL238:TNL245 TXH238:TXH245 UHD238:UHD245 UQZ238:UQZ245 VAV238:VAV245 VKR238:VKR245 VUN238:VUN245 WEJ238:WEJ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BE244 BL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LL244 S244 WXZ244 WOD244 WEH244 VUL244 VKP244 VAT244 UQX244 UHB244 TXF244 TNJ244 TDN244 STR244 SJV244 RZZ244 RQD244 RGH244 QWL244 QMP244 QCT244 PSX244 PJB244 OZF244 OPJ244 OFN244 NVR244 NLV244 NBZ244 MSD244 MIH244 LYL244 LOP244 LET244 KUX244 KLB244 KBF244 JRJ244 JHN244 IXR244 INV244 IDZ244 HUD244 HKH244 HAL244 GQP244 GGT244 FWX244 FNB244 FDF244 ETJ244 EJN244 DZR244 DPV244 DFZ244 CWD244 CMH244 CCL244 BSP244 BIT244 AYX244 APB244 AFF244 VJ244 VH244 LN244 WXX244 WOB244 WEF244 VUJ244 VKN244 VAR244 UQV244 UGZ244 TXD244 TNH244 TDL244 STP244 SJT244 RZX244 RQB244 RGF244 QWJ244 QMN244 QCR244 PSV244 PIZ244 OZD244 OPH244 OFL244 NVP244 NLT244 NBX244 MSB244 MIF244 LYJ244 LON244 LER244 KUV244 KKZ244 KBD244 JRH244 JHL244 IXP244 INT244 IDX244 HUB244 HKF244 HAJ244 GQN244 GGR244 FWV244 FMZ244 FDD244 ETH244 EJL244 DZP244 DPT244 DFX244 CWB244 CMF244 CCJ244 BSN244 BIR244 AYV244 AOZ244 AFD244 S9:S10 S15:S16 U55 Z120 Z109:Z110 U167 U91:U92 V183 AE197 U244 Z244 AB244 AG244 AI244 AN244 AP244 AU244 AW244 BB244 BD244 BI244 BK244 BP244 BR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Y244 WOC244 WEG244 VUK244 VKO244 VAS244 UQW244 UHA244 TXE244 TNI244 TDM244 STQ244 SJU244 RZY244 RQC244 RGG244 QWK244 QMO244 QCS244 PSW244 PJA244 OZE244 OPI244 OFM244 NVQ244 NLU244 NBY244 MSC244 MIG244 LYK244 LOO244 LES244 KUW244 KLA244 KBE244 JRI244 JHM244 IXQ244 INU244 IDY244 HUC244 HKG244 HAK244 GQO244 GGS244 FWW244 FNA244 FDE244 ETI244 EJM244 DZQ244 DPU244 DFY244 CWC244 CMG244 CCK244 BSO244 BIS244 AYW244 APA244 AFE244 VI244 LM244 T244 WXW244 WOA244 WEE244 VUI244 VKM244 VAQ244 UQU244 UGY244 TXC244 TNG244 TDK244 STO244 SJS244 RZW244 RQA244 RGE244 QWI244 QMM244 QCQ244 PSU244 PIY244 OZC244 OPG244 OFK244 NVO244 NLS244 NBW244 MSA244 MIE244 LYI244 LOM244 LEQ244 KUU244 KKY244 KBC244 JRG244 JHK244 IXO244 INS244 IDW244 HUA244 HKE244 HAI244 GQM244 GGQ244 FWU244 FMY244 FDC244 ETG244 EJK244 DZO244 DPS244 DFW244 CWA244 CME244 CCI244 BSM244 BIQ244 AYU244 AOY244 AFC244 VG244 LK244 H356:I356 H362:I362 H368:I368 H373:I373 Y244 AA244 AF244 AH244 AM244 AO244 AT244 AV244 BA244 BC244 BH244 BJ244 BO244 BQ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J245 VF245 AFB245 AOX245 AYT245 BIP245 BSL245 CCH245 CMD245 CVZ245 DFV245 DPR245 DZN245 EJJ245 ETF245 FDB245 FMX245 FWT245 GGP245 GQL245 HAH245 HKD245 HTZ245 IDV245 INR245 IXN245 JHJ245 JRF245 KBB245 KKX245 KUT245 LEP245 LOL245 LYH245 MID245 MRZ245 NBV245 NLR245 NVN245 OFJ245 OPF245 OZB245 PIX245 PST245 QCP245 QML245 QWH245 RGD245 RPZ245 RZV245 SJR245 STN245 TDJ245 TNF245 TXB245 UGX245 UQT245 VAP245 VKL245 VUH245 WED245 WNZ245 WXV245 X245 AE245 AL245 AS245 AZ245 BG245 BN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B243:WEI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F243:VUM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N243:VAU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J243:VKQ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V243:UHC243 WXT243:WYA243 WNX243:WOE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R243:UQY243 LH243:LO243 VD243:VK243 AEZ243:AFG243 AOV243:APC243 AYR243:AYY243 BIN243:BIU243 BSJ243:BSQ243 CCF243:CCM243 CMB243:CMI243 CVX243:CWE243 DFT243:DGA243 DPP243:DPW243 DZL243:DZS243 EJH243:EJO243 ETD243:ETK243 FCZ243:FDG243 FMV243:FNC243 FWR243:FWY243 GGN243:GGU243 GQJ243:GQQ243 HAF243:HAM243 HKB243:HKI243 HTX243:HUE243 IDT243:IEA243 INP243:INW243 IXL243:IXS243 JHH243:JHO243 JRD243:JRK243 KAZ243:KBG243 KKV243:KLC243 KUR243:KUY243 LEN243:LEU243 LOJ243:LOQ243 LYF243:LYM243 MIB243:MII243 MRX243:MSE243 NBT243:NCA243 NLP243:NLW243 NVL243:NVS243 OFH243:OFO243 OPD243:OPK243 OYZ243:OZG243 PIV243:PJC243 PSR243:PSY243 QCN243:QCU243 QMJ243:QMQ243 QWF243:QWM243 RGB243:RGI243 RPX243:RQE243 RZT243:SAA243 SJP243:SJW243 STL243:STS243 TDH243:TDO243 TND243:TNK243 TWZ243:TXG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H242 VD242 AEZ242 AOV242 AYR242 BIN242 BSJ242 CCF242 CMB242 CVX242 DFT242 DPP242 DZL242 EJH242 ETD242 FCZ242 FMV242 FWR242 GGN242 GQJ242 HAF242 HKB242 HTX242 IDT242 INP242 IXL242 JHH242 JRD242 KAZ242 KKV242 KUR242 LEN242 LOJ242 LYF242 MIB242 MRX242 NBT242 NLP242 NVL242 OFH242 OPD242 OYZ242 PIV242 PSR242 QCN242 QMJ242 QWF242 RGB242 RPX242 RZT242 SJP242 STL242 TDH242 TND242 TWZ242 UGV242 UQR242 VAN242 VKJ242 VUF242 WEB242 WNX242 WXT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F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B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X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T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P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R244 WNV244 WDZ244 VUD244 VKH244 VAL244 UQP244 UGT244 TWX244 TNB244 TDF244 STJ244 SJN244 RZR244 RPV244 RFZ244 QWD244 QMH244 QCL244 PSP244 PIT244 OYX244 OPB244 OFF244 NVJ244 NLN244 NBR244 MRV244 MHZ244 LYD244 LOH244 LEL244 KUP244 KKT244 KAX244 JRB244 JHF244 IXJ244 INN244 IDR244 HTV244 HJZ244 HAD244 GQH244 GGL244 FWP244 FMT244 FCX244 ETB244 EJF244 DZJ244 DPN244 DFR244 CVV244 CLZ244 CCD244 BSH244 BIL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HY246:MIJ251 MGB252:MGM253 AEW246:AFH251 ACZ252:ADK253 GGK246:GGV251 GEN252:GEY253 LE246:LP251 JH252:JS253 LYC246:LYN251 LWF252:LWQ253 VA246:VL251 TD252:TO253 DFQ246:DGB251 DDT252:DEE253 WXQ246:WYB251 WVT252:WWE253 LOG246:LOR251 LMJ252:LMU253 WNU246:WOF251 WLX252:WMI253 FWO246:FWZ251 FUR252:FVC253 WDY246:WEJ251 WCB252:WCM253 LEK246:LEV251 LCN252:LCY253 VUC246:VUN251 VSF252:VSQ253 BSG246:BSR251 BQJ252:BQU253 VKG246:VKR251 VIJ252:VIU253 KUO246:KUZ251 KSR252:KTC253 VAK246:VAV251 UYN252:UYY253 FMS246:FND251 FKV252:FLG253 UQO246:UQZ251 UOR252:UPC253 KKS246:KLD251 KIV252:KJG253 UGS246:UHD251 UEV252:UFG253 CVU246:CWF251 CTX252:CUI253 TWW246:TXH251 TUZ252:TVK253 KAW246:KBH251 JYZ252:JZK253 TNA246:TNL251 TLD252:TLO253 FCW246:FDH251 FAZ252:FBK253 TDE246:TDP251 TBH252:TBS253 JRA246:JRL251 JPD252:JPO253 STI246:STT251 SRL252:SRW253 AYO246:AYZ251 AWR252:AXC253 SJM246:SJX251 SHP252:SIA253 JHE246:JHP251 JFH252:JFS253 RZQ246:SAB251 RXT252:RYE253 ETA246:ETL251 ERD252:ERO253 RPU246:RQF251 RNX252:ROI253 IXI246:IXT251 IVL252:IVW253 RFY246:RGJ251 REB252:REM253 CLY246:CMJ251 CKB252:CKM253 QWC246:QWN251 QUF252:QUQ253 INM246:INX251 ILP252:IMA253 QMG246:QMR251 QKJ252:QKU253 EJE246:EJP251 EHH252:EHS253 QCK246:QCV251 QAN252:QAY253 IDQ246:IEB251 IBT252:ICE253 PSO246:PSZ251 PQR252:PRC253 BIK246:BIV251 BGN252:BGY253 PIS246:PJD251 PGV252:PHG253 HTU246:HUF251 HRX252:HSI253 OYW246:OZH251 OWZ252:OXK253 DZI246:DZT251 DXL252:DXW253 OPA246:OPL251 OND252:ONO253 HJY246:HKJ251 HIB252:HIM253 OFE246:OFP251 ODH252:ODS253 CCC246:CCN251 CAF252:CAQ253 NVI246:NVT251 NTL252:NTW253 HAC246:HAN251 GYF252:GYQ253 NLM246:NLX251 NJP252:NKA253 DPM246:DPX251 DNP252:DOA253 NBQ246:NCB251 MZT252:NAE253 GQG246:GQR251 GOJ252:GOU253 MRU246:MSF251 MPX252:MQI253 AOS246:APD251 L246:BS246 V247:BT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22" zoomScaleNormal="100" workbookViewId="0">
      <selection activeCell="H45" sqref="H4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1" customFormat="1" ht="3" customHeight="1">
      <c r="A1" s="359"/>
      <c r="B1" s="360"/>
      <c r="F1" s="361">
        <v>26592028</v>
      </c>
      <c r="G1" s="362"/>
      <c r="I1" s="362"/>
    </row>
    <row r="2" spans="1:12" s="18" customFormat="1" ht="14.25">
      <c r="A2" s="189"/>
      <c r="B2" s="85"/>
      <c r="E2" s="367" t="str">
        <f>"Код шаблона: " &amp; GetCode()</f>
        <v>Код шаблона: FAS.JKH.OPEN.INFO.REQUEST.WARM</v>
      </c>
      <c r="F2" s="409"/>
      <c r="G2" s="366"/>
      <c r="H2" s="366"/>
      <c r="I2" s="366"/>
      <c r="J2" s="366"/>
      <c r="K2" s="366"/>
      <c r="L2" s="366"/>
    </row>
    <row r="3" spans="1:12" ht="14.25">
      <c r="E3" s="368" t="str">
        <f>"Версия " &amp; GetVersion()</f>
        <v>Версия 1.0</v>
      </c>
      <c r="F3" s="409"/>
      <c r="G3" s="40"/>
      <c r="H3" s="40"/>
      <c r="I3" s="40"/>
      <c r="J3" s="40"/>
      <c r="K3" s="40"/>
      <c r="L3" s="252"/>
    </row>
    <row r="4" spans="1:12" s="346" customFormat="1" ht="6">
      <c r="A4" s="340"/>
      <c r="B4" s="341"/>
      <c r="C4" s="342"/>
      <c r="D4" s="343"/>
      <c r="E4" s="363"/>
      <c r="F4" s="364"/>
      <c r="G4" s="365"/>
      <c r="I4" s="347"/>
    </row>
    <row r="5" spans="1:12" ht="39" customHeight="1">
      <c r="D5" s="23"/>
      <c r="E5" s="1222" t="s">
        <v>758</v>
      </c>
      <c r="F5" s="1223"/>
      <c r="G5" s="404"/>
      <c r="J5" s="288"/>
    </row>
    <row r="6" spans="1:12" s="346" customFormat="1" ht="6">
      <c r="A6" s="340"/>
      <c r="B6" s="341"/>
      <c r="C6" s="342"/>
      <c r="D6" s="343"/>
      <c r="E6" s="348"/>
      <c r="F6" s="349"/>
      <c r="G6" s="350"/>
      <c r="I6" s="347"/>
    </row>
    <row r="7" spans="1:12" ht="27">
      <c r="D7" s="23"/>
      <c r="E7" s="24" t="s">
        <v>51</v>
      </c>
      <c r="F7" s="307" t="s">
        <v>167</v>
      </c>
      <c r="G7" s="358"/>
    </row>
    <row r="8" spans="1:12" s="346" customFormat="1" ht="6">
      <c r="A8" s="340"/>
      <c r="B8" s="341"/>
      <c r="C8" s="342"/>
      <c r="D8" s="343"/>
      <c r="E8" s="344"/>
      <c r="F8" s="345"/>
      <c r="G8" s="343"/>
      <c r="I8" s="347"/>
    </row>
    <row r="9" spans="1:12" ht="27">
      <c r="D9" s="23"/>
      <c r="E9" s="24" t="s">
        <v>457</v>
      </c>
      <c r="F9" s="324" t="s">
        <v>84</v>
      </c>
      <c r="G9" s="357"/>
    </row>
    <row r="10" spans="1:12" s="346" customFormat="1" ht="6">
      <c r="A10" s="351"/>
      <c r="B10" s="341"/>
      <c r="C10" s="342"/>
      <c r="D10" s="352"/>
      <c r="E10" s="348"/>
      <c r="F10" s="353"/>
      <c r="G10" s="354"/>
      <c r="I10" s="347"/>
    </row>
    <row r="11" spans="1:12" ht="27">
      <c r="A11" s="192"/>
      <c r="D11" s="23"/>
      <c r="E11" s="78" t="s">
        <v>455</v>
      </c>
      <c r="F11" s="1196" t="s">
        <v>991</v>
      </c>
      <c r="G11" s="355"/>
    </row>
    <row r="12" spans="1:12" ht="27">
      <c r="D12" s="23"/>
      <c r="E12" s="78" t="s">
        <v>456</v>
      </c>
      <c r="F12" s="1196" t="s">
        <v>992</v>
      </c>
      <c r="G12" s="357"/>
    </row>
    <row r="13" spans="1:12" s="346" customFormat="1" ht="6">
      <c r="A13" s="351"/>
      <c r="B13" s="341"/>
      <c r="C13" s="342"/>
      <c r="D13" s="352"/>
      <c r="E13" s="348"/>
      <c r="F13" s="353"/>
      <c r="G13" s="354"/>
      <c r="I13" s="347"/>
    </row>
    <row r="14" spans="1:12" ht="27">
      <c r="D14" s="23"/>
      <c r="E14" s="78" t="s">
        <v>367</v>
      </c>
      <c r="F14" s="1160" t="s">
        <v>42</v>
      </c>
      <c r="G14" s="357"/>
    </row>
    <row r="15" spans="1:12" ht="27">
      <c r="D15" s="23"/>
      <c r="E15" s="78" t="s">
        <v>298</v>
      </c>
      <c r="F15" s="1161" t="s">
        <v>1814</v>
      </c>
      <c r="G15" s="357"/>
    </row>
    <row r="16" spans="1:12" ht="27">
      <c r="D16" s="23"/>
      <c r="E16" s="78" t="s">
        <v>574</v>
      </c>
      <c r="F16" s="1161" t="s">
        <v>991</v>
      </c>
      <c r="G16" s="357"/>
    </row>
    <row r="17" spans="1:9" ht="19.5">
      <c r="D17" s="23"/>
      <c r="E17" s="24"/>
      <c r="F17" s="1052" t="s">
        <v>680</v>
      </c>
      <c r="G17" s="20"/>
    </row>
    <row r="18" spans="1:9" s="1051" customFormat="1" ht="5.25" hidden="1">
      <c r="A18" s="1048"/>
      <c r="B18" s="1046"/>
      <c r="C18" s="1049"/>
      <c r="D18" s="1050"/>
      <c r="E18" s="1044"/>
      <c r="F18" s="1043"/>
      <c r="G18" s="1050"/>
      <c r="I18" s="1047"/>
    </row>
    <row r="19" spans="1:9" ht="27">
      <c r="D19" s="23"/>
      <c r="E19" s="1045" t="s">
        <v>678</v>
      </c>
      <c r="F19" s="1161" t="s">
        <v>1815</v>
      </c>
      <c r="G19" s="357"/>
    </row>
    <row r="20" spans="1:9" ht="27">
      <c r="D20" s="23"/>
      <c r="E20" s="1045" t="s">
        <v>679</v>
      </c>
      <c r="F20" s="1160" t="s">
        <v>1816</v>
      </c>
      <c r="G20" s="357"/>
    </row>
    <row r="21" spans="1:9" s="1051" customFormat="1" ht="5.25" hidden="1">
      <c r="A21" s="1048"/>
      <c r="B21" s="1046"/>
      <c r="C21" s="1049"/>
      <c r="D21" s="1050"/>
      <c r="E21" s="1044"/>
      <c r="F21" s="1043"/>
      <c r="G21" s="1050"/>
      <c r="I21" s="1047"/>
    </row>
    <row r="22" spans="1:9" ht="19.5">
      <c r="D22" s="23"/>
      <c r="E22" s="24"/>
      <c r="F22" s="412" t="s">
        <v>581</v>
      </c>
      <c r="G22" s="20"/>
    </row>
    <row r="23" spans="1:9" s="1068" customFormat="1" ht="5.25" hidden="1">
      <c r="A23" s="1065"/>
      <c r="B23" s="1063"/>
      <c r="C23" s="1066"/>
      <c r="D23" s="1067"/>
      <c r="E23" s="1044"/>
      <c r="F23" s="1043"/>
      <c r="G23" s="1067"/>
      <c r="I23" s="1064"/>
    </row>
    <row r="24" spans="1:9" ht="27">
      <c r="D24" s="23"/>
      <c r="E24" s="1053" t="s">
        <v>681</v>
      </c>
      <c r="F24" s="1161" t="s">
        <v>1814</v>
      </c>
      <c r="G24" s="357"/>
    </row>
    <row r="25" spans="1:9" ht="27">
      <c r="D25" s="23"/>
      <c r="E25" s="1053" t="s">
        <v>682</v>
      </c>
      <c r="F25" s="1160" t="s">
        <v>1817</v>
      </c>
      <c r="G25" s="357"/>
    </row>
    <row r="26" spans="1:9" s="1068" customFormat="1" ht="5.25" hidden="1">
      <c r="A26" s="1065"/>
      <c r="B26" s="1063"/>
      <c r="C26" s="1066"/>
      <c r="D26" s="1067"/>
      <c r="E26" s="1044"/>
      <c r="F26" s="1043"/>
      <c r="G26" s="1067"/>
      <c r="I26" s="1064"/>
    </row>
    <row r="27" spans="1:9" s="346" customFormat="1" ht="35.1" customHeight="1">
      <c r="A27" s="351"/>
      <c r="B27" s="341"/>
      <c r="C27" s="342"/>
      <c r="D27" s="352"/>
      <c r="E27" s="348"/>
      <c r="F27" s="353"/>
      <c r="G27" s="354"/>
      <c r="I27" s="347"/>
    </row>
    <row r="28" spans="1:9" ht="27">
      <c r="D28" s="23"/>
      <c r="E28" s="78" t="s">
        <v>169</v>
      </c>
      <c r="F28" s="324" t="s">
        <v>84</v>
      </c>
      <c r="G28" s="357"/>
    </row>
    <row r="29" spans="1:9" ht="27">
      <c r="C29" s="27"/>
      <c r="D29" s="28"/>
      <c r="E29" s="29" t="s">
        <v>78</v>
      </c>
      <c r="F29" s="308" t="s">
        <v>1248</v>
      </c>
      <c r="G29" s="356"/>
    </row>
    <row r="30" spans="1:9" ht="27" hidden="1">
      <c r="C30" s="27"/>
      <c r="D30" s="28"/>
      <c r="E30" s="49" t="s">
        <v>202</v>
      </c>
      <c r="F30" s="309"/>
      <c r="G30" s="356"/>
    </row>
    <row r="31" spans="1:9" ht="27">
      <c r="C31" s="27"/>
      <c r="D31" s="28"/>
      <c r="E31" s="29" t="s">
        <v>52</v>
      </c>
      <c r="F31" s="308" t="s">
        <v>1249</v>
      </c>
      <c r="G31" s="356"/>
    </row>
    <row r="32" spans="1:9" ht="27">
      <c r="C32" s="27"/>
      <c r="D32" s="28"/>
      <c r="E32" s="29" t="s">
        <v>53</v>
      </c>
      <c r="F32" s="308" t="s">
        <v>1174</v>
      </c>
      <c r="G32" s="356"/>
      <c r="H32" s="30"/>
    </row>
    <row r="33" spans="1:9" s="346" customFormat="1" ht="6">
      <c r="A33" s="351"/>
      <c r="B33" s="341"/>
      <c r="C33" s="342"/>
      <c r="D33" s="352"/>
      <c r="E33" s="348"/>
      <c r="F33" s="353"/>
      <c r="G33" s="354"/>
      <c r="I33" s="347"/>
    </row>
    <row r="34" spans="1:9" ht="27">
      <c r="A34" s="191"/>
      <c r="D34" s="25"/>
      <c r="E34" s="748" t="s">
        <v>638</v>
      </c>
      <c r="F34" s="1162" t="s">
        <v>640</v>
      </c>
      <c r="G34" s="355"/>
    </row>
    <row r="35" spans="1:9" s="346" customFormat="1" ht="6">
      <c r="A35" s="351"/>
      <c r="B35" s="341"/>
      <c r="C35" s="342"/>
      <c r="D35" s="352"/>
      <c r="E35" s="348"/>
      <c r="F35" s="353"/>
      <c r="G35" s="354"/>
      <c r="I35" s="347"/>
    </row>
    <row r="36" spans="1:9" ht="27">
      <c r="A36" s="191"/>
      <c r="D36" s="25"/>
      <c r="E36" s="78" t="s">
        <v>242</v>
      </c>
      <c r="F36" s="1162" t="s">
        <v>203</v>
      </c>
      <c r="G36" s="355"/>
    </row>
    <row r="37" spans="1:9" s="346" customFormat="1" ht="6" hidden="1">
      <c r="A37" s="340"/>
      <c r="B37" s="341"/>
      <c r="C37" s="342"/>
      <c r="D37" s="343"/>
      <c r="E37" s="344"/>
      <c r="F37" s="345"/>
      <c r="G37" s="343"/>
      <c r="I37" s="347"/>
    </row>
    <row r="38" spans="1:9" s="1056" customFormat="1" ht="6" hidden="1">
      <c r="A38" s="1059"/>
      <c r="B38" s="1054"/>
      <c r="C38" s="1055"/>
      <c r="D38" s="1060"/>
      <c r="E38" s="1058"/>
      <c r="F38" s="1061"/>
      <c r="G38" s="1062"/>
      <c r="I38" s="1057"/>
    </row>
    <row r="39" spans="1:9" s="346" customFormat="1" ht="6">
      <c r="A39" s="351"/>
      <c r="B39" s="341"/>
      <c r="C39" s="342"/>
      <c r="D39" s="352"/>
      <c r="E39" s="348"/>
      <c r="F39" s="353"/>
      <c r="G39" s="354"/>
      <c r="I39" s="347"/>
    </row>
    <row r="40" spans="1:9" ht="33.75">
      <c r="A40" s="193"/>
      <c r="B40" s="87"/>
      <c r="D40" s="32"/>
      <c r="E40" s="31" t="s">
        <v>524</v>
      </c>
      <c r="F40" s="1184" t="s">
        <v>1818</v>
      </c>
      <c r="G40" s="355"/>
    </row>
    <row r="41" spans="1:9" ht="27">
      <c r="A41" s="193"/>
      <c r="B41" s="87"/>
      <c r="D41" s="32"/>
      <c r="E41" s="38" t="s">
        <v>525</v>
      </c>
      <c r="F41" s="1160" t="s">
        <v>1819</v>
      </c>
      <c r="G41" s="355"/>
    </row>
    <row r="42" spans="1:9" ht="19.5">
      <c r="D42" s="23"/>
      <c r="E42" s="24"/>
      <c r="F42" s="412" t="s">
        <v>557</v>
      </c>
      <c r="G42" s="20"/>
    </row>
    <row r="43" spans="1:9" ht="27">
      <c r="A43" s="193"/>
      <c r="D43" s="20"/>
      <c r="E43" s="410" t="s">
        <v>86</v>
      </c>
      <c r="F43" s="1164" t="s">
        <v>1820</v>
      </c>
      <c r="G43" s="355"/>
    </row>
    <row r="44" spans="1:9" ht="27">
      <c r="A44" s="193"/>
      <c r="B44" s="87"/>
      <c r="D44" s="32"/>
      <c r="E44" s="410" t="s">
        <v>87</v>
      </c>
      <c r="F44" s="1164" t="s">
        <v>1821</v>
      </c>
      <c r="G44" s="355"/>
    </row>
    <row r="45" spans="1:9" ht="27">
      <c r="A45" s="193"/>
      <c r="B45" s="87"/>
      <c r="D45" s="32"/>
      <c r="E45" s="410" t="s">
        <v>558</v>
      </c>
      <c r="F45" s="1164" t="s">
        <v>1822</v>
      </c>
      <c r="G45" s="355"/>
    </row>
    <row r="46" spans="1:9" ht="27">
      <c r="D46" s="23"/>
      <c r="E46" s="411" t="s">
        <v>559</v>
      </c>
      <c r="F46" s="1164" t="s">
        <v>1823</v>
      </c>
      <c r="G46" s="357"/>
    </row>
    <row r="47" spans="1:9" ht="3" customHeight="1">
      <c r="A47" s="193"/>
      <c r="D47" s="20"/>
      <c r="F47" s="156"/>
      <c r="G47" s="26"/>
    </row>
    <row r="48" spans="1:9" ht="69" customHeight="1">
      <c r="A48" s="193"/>
      <c r="B48" s="87"/>
      <c r="D48" s="1175" t="s">
        <v>759</v>
      </c>
      <c r="E48" s="1225" t="s">
        <v>757</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2"/>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4"/>
      <c r="W1" s="425" t="s">
        <v>324</v>
      </c>
      <c r="X1" s="381" t="s">
        <v>293</v>
      </c>
      <c r="Y1" s="381" t="s">
        <v>307</v>
      </c>
      <c r="Z1" s="141"/>
      <c r="AA1" s="199" t="s">
        <v>361</v>
      </c>
      <c r="AB1" s="199"/>
      <c r="AC1" s="199" t="s">
        <v>362</v>
      </c>
      <c r="AD1" s="199"/>
      <c r="AF1" s="154" t="s">
        <v>335</v>
      </c>
      <c r="AH1" s="141" t="s">
        <v>336</v>
      </c>
      <c r="AI1" s="141" t="s">
        <v>337</v>
      </c>
      <c r="AK1" s="141" t="s">
        <v>352</v>
      </c>
      <c r="AM1" s="141" t="s">
        <v>353</v>
      </c>
      <c r="AP1" s="141" t="s">
        <v>369</v>
      </c>
      <c r="AQ1" s="141" t="s">
        <v>368</v>
      </c>
      <c r="AS1" s="381" t="s">
        <v>374</v>
      </c>
      <c r="AU1" s="154" t="s">
        <v>382</v>
      </c>
      <c r="AW1" s="383" t="s">
        <v>526</v>
      </c>
      <c r="AX1" s="383" t="s">
        <v>527</v>
      </c>
      <c r="AZ1" s="1422" t="s">
        <v>560</v>
      </c>
      <c r="BA1" s="1422"/>
      <c r="BC1" s="773"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3" t="s">
        <v>284</v>
      </c>
      <c r="O2" s="494" t="s">
        <v>606</v>
      </c>
      <c r="P2" s="627" t="s">
        <v>41</v>
      </c>
      <c r="Q2" s="173" t="s">
        <v>3</v>
      </c>
      <c r="R2" s="176" t="s">
        <v>23</v>
      </c>
      <c r="S2" s="174" t="s">
        <v>25</v>
      </c>
      <c r="T2" s="175" t="s">
        <v>29</v>
      </c>
      <c r="U2" s="171" t="s">
        <v>35</v>
      </c>
      <c r="V2" s="982">
        <v>1</v>
      </c>
      <c r="W2" s="426"/>
      <c r="X2" s="427" t="s">
        <v>582</v>
      </c>
      <c r="Y2" s="41" t="s">
        <v>732</v>
      </c>
      <c r="Z2" s="153"/>
      <c r="AA2" s="712" t="s">
        <v>632</v>
      </c>
      <c r="AB2" s="714" t="s">
        <v>632</v>
      </c>
      <c r="AC2" s="41" t="s">
        <v>309</v>
      </c>
      <c r="AD2" s="714" t="s">
        <v>309</v>
      </c>
      <c r="AF2" s="42" t="s">
        <v>35</v>
      </c>
      <c r="AH2" s="137" t="s">
        <v>340</v>
      </c>
      <c r="AI2" s="137" t="s">
        <v>340</v>
      </c>
      <c r="AK2" s="137" t="s">
        <v>344</v>
      </c>
      <c r="AM2" s="137" t="s">
        <v>354</v>
      </c>
      <c r="AP2" s="1201" t="s">
        <v>582</v>
      </c>
      <c r="AQ2" s="978" t="s">
        <v>674</v>
      </c>
      <c r="AS2" s="41" t="s">
        <v>372</v>
      </c>
      <c r="AU2" s="42" t="s">
        <v>375</v>
      </c>
      <c r="AW2" s="384" t="s">
        <v>528</v>
      </c>
      <c r="AX2" s="385" t="s">
        <v>528</v>
      </c>
      <c r="AZ2" s="413" t="s">
        <v>561</v>
      </c>
      <c r="BA2" s="414" t="s">
        <v>562</v>
      </c>
      <c r="BC2" s="752"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3" t="s">
        <v>258</v>
      </c>
      <c r="O3" s="494" t="s">
        <v>607</v>
      </c>
      <c r="P3" s="627" t="s">
        <v>42</v>
      </c>
      <c r="Q3" s="173" t="s">
        <v>300</v>
      </c>
      <c r="R3" s="172" t="s">
        <v>302</v>
      </c>
      <c r="S3" s="174" t="s">
        <v>26</v>
      </c>
      <c r="T3" s="175" t="s">
        <v>30</v>
      </c>
      <c r="U3" s="171" t="s">
        <v>36</v>
      </c>
      <c r="V3" s="982">
        <v>2</v>
      </c>
      <c r="W3" s="426"/>
      <c r="X3" s="427" t="s">
        <v>674</v>
      </c>
      <c r="Y3" s="1075" t="s">
        <v>732</v>
      </c>
      <c r="Z3" s="153"/>
      <c r="AA3" s="712" t="s">
        <v>633</v>
      </c>
      <c r="AB3" s="714" t="s">
        <v>633</v>
      </c>
      <c r="AC3" s="41" t="s">
        <v>310</v>
      </c>
      <c r="AD3" s="714" t="s">
        <v>310</v>
      </c>
      <c r="AF3" s="42" t="s">
        <v>36</v>
      </c>
      <c r="AH3" s="137" t="s">
        <v>363</v>
      </c>
      <c r="AI3" s="137" t="s">
        <v>342</v>
      </c>
      <c r="AK3" s="137" t="s">
        <v>345</v>
      </c>
      <c r="AM3" s="137" t="s">
        <v>355</v>
      </c>
      <c r="AP3" s="1201" t="s">
        <v>675</v>
      </c>
      <c r="AQ3" s="978" t="s">
        <v>583</v>
      </c>
      <c r="AS3" s="41" t="s">
        <v>373</v>
      </c>
      <c r="AU3" s="42" t="s">
        <v>376</v>
      </c>
      <c r="AW3" s="384" t="s">
        <v>529</v>
      </c>
      <c r="AX3" s="385" t="s">
        <v>529</v>
      </c>
      <c r="AZ3" s="1085" t="s">
        <v>699</v>
      </c>
      <c r="BA3" s="1091" t="s">
        <v>698</v>
      </c>
      <c r="BC3" s="752" t="s">
        <v>641</v>
      </c>
    </row>
    <row r="4" spans="1:55" ht="101.25">
      <c r="A4" s="6" t="s">
        <v>102</v>
      </c>
      <c r="B4" s="41">
        <v>2002</v>
      </c>
      <c r="C4" s="41">
        <v>2015</v>
      </c>
      <c r="E4" s="137" t="s">
        <v>187</v>
      </c>
      <c r="F4" s="137" t="s">
        <v>227</v>
      </c>
      <c r="H4" s="137" t="s">
        <v>2</v>
      </c>
      <c r="I4" s="137" t="s">
        <v>49</v>
      </c>
      <c r="J4" s="137" t="s">
        <v>282</v>
      </c>
      <c r="K4" s="138" t="s">
        <v>248</v>
      </c>
      <c r="L4" s="138" t="s">
        <v>248</v>
      </c>
      <c r="M4" s="138">
        <v>3</v>
      </c>
      <c r="N4" s="623" t="s">
        <v>285</v>
      </c>
      <c r="O4" s="511" t="s">
        <v>608</v>
      </c>
      <c r="Q4" s="173" t="s">
        <v>22</v>
      </c>
      <c r="R4" s="172" t="s">
        <v>454</v>
      </c>
      <c r="S4" s="174" t="s">
        <v>27</v>
      </c>
      <c r="T4" s="175" t="s">
        <v>31</v>
      </c>
      <c r="U4" s="171" t="s">
        <v>37</v>
      </c>
      <c r="V4" s="982">
        <v>3</v>
      </c>
      <c r="W4" s="426"/>
      <c r="X4" s="427"/>
      <c r="Y4" s="712"/>
      <c r="Z4" s="200"/>
      <c r="AC4" s="41" t="s">
        <v>311</v>
      </c>
      <c r="AD4" s="714" t="s">
        <v>311</v>
      </c>
      <c r="AF4" s="42" t="s">
        <v>37</v>
      </c>
      <c r="AH4" s="42" t="s">
        <v>366</v>
      </c>
      <c r="AK4" s="137" t="s">
        <v>346</v>
      </c>
      <c r="AM4" s="137" t="s">
        <v>356</v>
      </c>
      <c r="AP4" s="1201" t="s">
        <v>674</v>
      </c>
      <c r="AQ4" s="978" t="s">
        <v>584</v>
      </c>
      <c r="AS4" s="41" t="s">
        <v>343</v>
      </c>
      <c r="AU4" s="42" t="s">
        <v>377</v>
      </c>
      <c r="AW4" s="384" t="s">
        <v>530</v>
      </c>
      <c r="AX4" s="385" t="s">
        <v>530</v>
      </c>
      <c r="AZ4" s="1085" t="s">
        <v>711</v>
      </c>
      <c r="BA4" s="1091" t="s">
        <v>710</v>
      </c>
      <c r="BC4" s="752" t="s">
        <v>642</v>
      </c>
    </row>
    <row r="5" spans="1:55" ht="33.75">
      <c r="A5" s="6" t="s">
        <v>103</v>
      </c>
      <c r="B5" s="41">
        <v>2003</v>
      </c>
      <c r="C5" s="41">
        <v>2016</v>
      </c>
      <c r="E5" s="137" t="s">
        <v>188</v>
      </c>
      <c r="F5" s="137" t="s">
        <v>228</v>
      </c>
      <c r="I5" s="137" t="s">
        <v>50</v>
      </c>
      <c r="K5" s="138" t="s">
        <v>246</v>
      </c>
      <c r="L5" s="138" t="s">
        <v>246</v>
      </c>
      <c r="M5" s="138">
        <v>4</v>
      </c>
      <c r="N5" s="624" t="s">
        <v>286</v>
      </c>
      <c r="O5" s="511" t="s">
        <v>609</v>
      </c>
      <c r="Q5" s="173" t="s">
        <v>301</v>
      </c>
      <c r="R5" s="172" t="s">
        <v>303</v>
      </c>
      <c r="T5" s="42" t="s">
        <v>32</v>
      </c>
      <c r="U5" s="171" t="s">
        <v>38</v>
      </c>
      <c r="V5" s="982">
        <v>4</v>
      </c>
      <c r="W5" s="426"/>
      <c r="X5" s="427" t="s">
        <v>583</v>
      </c>
      <c r="Y5" s="712" t="s">
        <v>733</v>
      </c>
      <c r="Z5" s="200">
        <v>1</v>
      </c>
      <c r="AF5" s="42" t="s">
        <v>326</v>
      </c>
      <c r="AH5" s="137" t="s">
        <v>364</v>
      </c>
      <c r="AK5" s="137" t="s">
        <v>347</v>
      </c>
      <c r="AM5" s="137" t="s">
        <v>357</v>
      </c>
      <c r="AP5" s="1201" t="s">
        <v>583</v>
      </c>
      <c r="AQ5" s="978" t="s">
        <v>585</v>
      </c>
      <c r="AU5" s="42" t="s">
        <v>378</v>
      </c>
      <c r="AW5" s="384" t="s">
        <v>531</v>
      </c>
      <c r="AX5" s="385" t="s">
        <v>531</v>
      </c>
      <c r="AZ5" s="1085" t="s">
        <v>727</v>
      </c>
      <c r="BA5" s="1091" t="s">
        <v>726</v>
      </c>
      <c r="BC5" s="752" t="s">
        <v>643</v>
      </c>
    </row>
    <row r="6" spans="1:55" ht="45">
      <c r="A6" s="6" t="s">
        <v>104</v>
      </c>
      <c r="B6" s="41">
        <v>2004</v>
      </c>
      <c r="C6" s="41">
        <v>2017</v>
      </c>
      <c r="E6" s="137" t="s">
        <v>189</v>
      </c>
      <c r="F6" s="140"/>
      <c r="G6" s="141" t="s">
        <v>290</v>
      </c>
      <c r="H6" s="141" t="s">
        <v>257</v>
      </c>
      <c r="I6" s="137" t="s">
        <v>67</v>
      </c>
      <c r="J6" s="141" t="s">
        <v>263</v>
      </c>
      <c r="N6" s="624" t="s">
        <v>287</v>
      </c>
      <c r="O6" s="511" t="s">
        <v>610</v>
      </c>
      <c r="R6" s="172" t="s">
        <v>3</v>
      </c>
      <c r="T6" s="42" t="s">
        <v>33</v>
      </c>
      <c r="U6" s="171" t="s">
        <v>326</v>
      </c>
      <c r="V6" s="982">
        <v>5</v>
      </c>
      <c r="W6" s="426"/>
      <c r="X6" s="712" t="s">
        <v>584</v>
      </c>
      <c r="Y6" s="712" t="s">
        <v>740</v>
      </c>
      <c r="Z6" s="200"/>
      <c r="AA6" s="210"/>
      <c r="AH6" s="137" t="s">
        <v>365</v>
      </c>
      <c r="AK6" s="137" t="s">
        <v>348</v>
      </c>
      <c r="AM6" s="137" t="s">
        <v>358</v>
      </c>
      <c r="AP6" s="1201" t="s">
        <v>584</v>
      </c>
      <c r="AQ6" s="978" t="s">
        <v>586</v>
      </c>
      <c r="AU6" s="211" t="s">
        <v>379</v>
      </c>
      <c r="AW6" s="384" t="s">
        <v>532</v>
      </c>
      <c r="AX6" s="385" t="s">
        <v>532</v>
      </c>
      <c r="AZ6" s="1085" t="s">
        <v>728</v>
      </c>
      <c r="BA6" s="1091" t="s">
        <v>734</v>
      </c>
    </row>
    <row r="7" spans="1:55" ht="33.75">
      <c r="A7" s="6" t="s">
        <v>105</v>
      </c>
      <c r="B7" s="41">
        <v>2005</v>
      </c>
      <c r="E7" s="137" t="s">
        <v>190</v>
      </c>
      <c r="F7" s="140"/>
      <c r="G7" s="137" t="s">
        <v>254</v>
      </c>
      <c r="H7" s="137" t="s">
        <v>256</v>
      </c>
      <c r="I7" s="137" t="s">
        <v>68</v>
      </c>
      <c r="J7" s="137" t="s">
        <v>283</v>
      </c>
      <c r="N7" s="625" t="s">
        <v>288</v>
      </c>
      <c r="O7" s="511" t="s">
        <v>611</v>
      </c>
      <c r="U7" s="171" t="s">
        <v>84</v>
      </c>
      <c r="V7" s="983" t="s">
        <v>68</v>
      </c>
      <c r="W7" s="426"/>
      <c r="X7" s="712" t="s">
        <v>585</v>
      </c>
      <c r="Y7" s="1075" t="s">
        <v>733</v>
      </c>
      <c r="Z7" s="200"/>
      <c r="AA7" s="210"/>
      <c r="AH7" s="137" t="s">
        <v>341</v>
      </c>
      <c r="AK7" s="137" t="s">
        <v>349</v>
      </c>
      <c r="AM7" s="137" t="s">
        <v>359</v>
      </c>
      <c r="AP7" s="1201" t="s">
        <v>585</v>
      </c>
      <c r="AQ7" s="978" t="s">
        <v>589</v>
      </c>
      <c r="AU7" s="211" t="s">
        <v>380</v>
      </c>
      <c r="AW7" s="384" t="s">
        <v>533</v>
      </c>
      <c r="AX7" s="385" t="s">
        <v>533</v>
      </c>
      <c r="AZ7" s="1085" t="s">
        <v>729</v>
      </c>
      <c r="BA7" s="1091" t="s">
        <v>739</v>
      </c>
    </row>
    <row r="8" spans="1:55" ht="33.75">
      <c r="A8" s="6" t="s">
        <v>106</v>
      </c>
      <c r="B8" s="41">
        <v>2006</v>
      </c>
      <c r="E8" s="137" t="s">
        <v>191</v>
      </c>
      <c r="F8" s="140"/>
      <c r="G8" s="137" t="s">
        <v>255</v>
      </c>
      <c r="H8" s="137" t="s">
        <v>262</v>
      </c>
      <c r="I8" s="137" t="s">
        <v>182</v>
      </c>
      <c r="J8" s="137" t="s">
        <v>279</v>
      </c>
      <c r="N8" s="626" t="s">
        <v>289</v>
      </c>
      <c r="O8" s="511" t="s">
        <v>612</v>
      </c>
      <c r="V8" s="983" t="s">
        <v>182</v>
      </c>
      <c r="W8" s="426"/>
      <c r="X8" s="712" t="s">
        <v>586</v>
      </c>
      <c r="Y8" s="1075" t="s">
        <v>733</v>
      </c>
      <c r="Z8" s="200"/>
      <c r="AA8" s="210"/>
      <c r="AK8" s="137" t="s">
        <v>350</v>
      </c>
      <c r="AP8" s="1201" t="s">
        <v>586</v>
      </c>
      <c r="AQ8" s="978" t="s">
        <v>588</v>
      </c>
      <c r="AU8" s="211" t="s">
        <v>381</v>
      </c>
      <c r="AW8" s="384" t="s">
        <v>534</v>
      </c>
      <c r="AX8" s="385" t="s">
        <v>534</v>
      </c>
      <c r="AZ8" s="1085" t="s">
        <v>730</v>
      </c>
      <c r="BA8" s="1091" t="s">
        <v>749</v>
      </c>
    </row>
    <row r="9" spans="1:55" ht="33.75">
      <c r="A9" s="6" t="s">
        <v>107</v>
      </c>
      <c r="B9" s="41">
        <v>2007</v>
      </c>
      <c r="E9" s="137" t="s">
        <v>192</v>
      </c>
      <c r="F9" s="140"/>
      <c r="G9" s="137" t="s">
        <v>262</v>
      </c>
      <c r="I9" s="137" t="s">
        <v>183</v>
      </c>
      <c r="O9" s="511" t="s">
        <v>613</v>
      </c>
      <c r="V9" s="983" t="s">
        <v>183</v>
      </c>
      <c r="W9" s="426"/>
      <c r="X9" s="712" t="s">
        <v>587</v>
      </c>
      <c r="Y9" s="1075" t="s">
        <v>732</v>
      </c>
      <c r="Z9" s="200">
        <v>1</v>
      </c>
      <c r="AA9" s="210"/>
      <c r="AK9" s="137" t="s">
        <v>351</v>
      </c>
      <c r="AP9" s="1201" t="s">
        <v>589</v>
      </c>
      <c r="AQ9" s="978" t="s">
        <v>587</v>
      </c>
      <c r="AW9" s="384" t="s">
        <v>535</v>
      </c>
      <c r="AX9" s="385" t="s">
        <v>535</v>
      </c>
      <c r="AZ9" s="1085" t="s">
        <v>731</v>
      </c>
      <c r="BA9" s="1091" t="s">
        <v>746</v>
      </c>
    </row>
    <row r="10" spans="1:55" ht="112.5">
      <c r="A10" s="6" t="s">
        <v>108</v>
      </c>
      <c r="B10" s="41">
        <v>2008</v>
      </c>
      <c r="E10" s="137" t="s">
        <v>193</v>
      </c>
      <c r="F10" s="140"/>
      <c r="I10" s="137" t="s">
        <v>207</v>
      </c>
      <c r="O10" s="511" t="s">
        <v>614</v>
      </c>
      <c r="V10" s="984" t="s">
        <v>207</v>
      </c>
      <c r="W10" s="981"/>
      <c r="X10" s="979" t="s">
        <v>588</v>
      </c>
      <c r="Y10" s="980" t="s">
        <v>745</v>
      </c>
      <c r="Z10" s="200"/>
      <c r="AP10" s="1201" t="s">
        <v>588</v>
      </c>
      <c r="AQ10" s="978" t="s">
        <v>582</v>
      </c>
      <c r="AW10" s="384" t="s">
        <v>536</v>
      </c>
      <c r="AX10" s="385" t="s">
        <v>536</v>
      </c>
    </row>
    <row r="11" spans="1:55" ht="22.5">
      <c r="A11" s="6" t="s">
        <v>109</v>
      </c>
      <c r="B11" s="41">
        <v>2009</v>
      </c>
      <c r="E11" s="137" t="s">
        <v>194</v>
      </c>
      <c r="F11" s="140"/>
      <c r="I11" s="137" t="s">
        <v>208</v>
      </c>
      <c r="O11" s="494" t="s">
        <v>615</v>
      </c>
      <c r="V11" s="983" t="s">
        <v>208</v>
      </c>
      <c r="W11" s="428"/>
      <c r="X11" s="427" t="s">
        <v>589</v>
      </c>
      <c r="Y11" s="712" t="s">
        <v>744</v>
      </c>
      <c r="Z11" s="200"/>
      <c r="AP11" s="1201" t="s">
        <v>587</v>
      </c>
      <c r="AQ11" s="701"/>
      <c r="AW11" s="384" t="s">
        <v>537</v>
      </c>
      <c r="AX11" s="385" t="s">
        <v>537</v>
      </c>
    </row>
    <row r="12" spans="1:55" ht="33.75">
      <c r="A12" s="6" t="s">
        <v>64</v>
      </c>
      <c r="B12" s="41">
        <v>2010</v>
      </c>
      <c r="E12" s="137" t="s">
        <v>195</v>
      </c>
      <c r="F12" s="140"/>
      <c r="G12" s="141" t="s">
        <v>291</v>
      </c>
      <c r="H12" s="141" t="s">
        <v>259</v>
      </c>
      <c r="I12" s="137" t="s">
        <v>209</v>
      </c>
      <c r="O12" s="494" t="s">
        <v>3</v>
      </c>
      <c r="V12" s="983" t="s">
        <v>209</v>
      </c>
      <c r="W12" s="512"/>
      <c r="X12" s="427" t="s">
        <v>670</v>
      </c>
      <c r="Y12" s="1075" t="s">
        <v>732</v>
      </c>
      <c r="AP12" s="1041"/>
      <c r="AW12" s="384" t="s">
        <v>208</v>
      </c>
      <c r="AX12" s="385" t="s">
        <v>208</v>
      </c>
    </row>
    <row r="13" spans="1:55" ht="22.5">
      <c r="A13" s="6" t="s">
        <v>110</v>
      </c>
      <c r="B13" s="41">
        <v>2011</v>
      </c>
      <c r="E13" s="137" t="s">
        <v>196</v>
      </c>
      <c r="F13" s="140"/>
      <c r="G13" s="137" t="s">
        <v>260</v>
      </c>
      <c r="H13" s="137" t="s">
        <v>261</v>
      </c>
      <c r="I13" s="137" t="s">
        <v>210</v>
      </c>
      <c r="V13" s="983" t="s">
        <v>210</v>
      </c>
      <c r="W13" s="512"/>
      <c r="X13" s="512"/>
      <c r="Y13" s="512"/>
      <c r="AW13" s="384" t="s">
        <v>209</v>
      </c>
      <c r="AX13" s="385" t="s">
        <v>209</v>
      </c>
    </row>
    <row r="14" spans="1:55" ht="45">
      <c r="A14" s="6" t="s">
        <v>65</v>
      </c>
      <c r="B14" s="41">
        <v>2012</v>
      </c>
      <c r="G14" s="137" t="s">
        <v>262</v>
      </c>
      <c r="H14" s="137" t="s">
        <v>262</v>
      </c>
      <c r="I14" s="137" t="s">
        <v>211</v>
      </c>
      <c r="N14" s="93" t="s">
        <v>315</v>
      </c>
      <c r="V14" s="982">
        <v>13</v>
      </c>
      <c r="W14" s="426"/>
      <c r="X14" s="427" t="s">
        <v>675</v>
      </c>
      <c r="Y14" s="1075" t="s">
        <v>732</v>
      </c>
      <c r="AW14" s="384" t="s">
        <v>210</v>
      </c>
      <c r="AX14" s="385" t="s">
        <v>210</v>
      </c>
    </row>
    <row r="15" spans="1:55" ht="63.75">
      <c r="A15" s="6" t="s">
        <v>438</v>
      </c>
      <c r="B15" s="41">
        <v>2013</v>
      </c>
      <c r="I15" s="137" t="s">
        <v>212</v>
      </c>
      <c r="N15" s="170" t="s">
        <v>323</v>
      </c>
      <c r="V15" s="495"/>
      <c r="W15" s="495"/>
      <c r="X15" s="209"/>
      <c r="Y15" s="495"/>
      <c r="AW15" s="384" t="s">
        <v>211</v>
      </c>
      <c r="AX15" s="385" t="s">
        <v>211</v>
      </c>
    </row>
    <row r="16" spans="1:55" ht="21" customHeight="1">
      <c r="A16" s="6" t="s">
        <v>111</v>
      </c>
      <c r="B16" s="41">
        <v>2014</v>
      </c>
      <c r="I16" s="137" t="s">
        <v>213</v>
      </c>
      <c r="N16" s="170" t="s">
        <v>322</v>
      </c>
      <c r="AW16" s="384" t="s">
        <v>212</v>
      </c>
      <c r="AX16" s="385" t="s">
        <v>212</v>
      </c>
    </row>
    <row r="17" spans="1:50" ht="21" customHeight="1">
      <c r="A17" s="6" t="s">
        <v>112</v>
      </c>
      <c r="B17" s="41">
        <v>2015</v>
      </c>
      <c r="I17" s="137" t="s">
        <v>214</v>
      </c>
      <c r="N17" s="170" t="s">
        <v>321</v>
      </c>
      <c r="X17" s="209"/>
      <c r="AW17" s="384" t="s">
        <v>213</v>
      </c>
      <c r="AX17" s="385" t="s">
        <v>213</v>
      </c>
    </row>
    <row r="18" spans="1:50" ht="21" customHeight="1">
      <c r="A18" s="6" t="s">
        <v>113</v>
      </c>
      <c r="B18" s="41">
        <v>2016</v>
      </c>
      <c r="I18" s="137" t="s">
        <v>215</v>
      </c>
      <c r="N18" s="170" t="s">
        <v>320</v>
      </c>
      <c r="X18" s="209"/>
      <c r="AW18" s="384" t="s">
        <v>214</v>
      </c>
      <c r="AX18" s="385" t="s">
        <v>214</v>
      </c>
    </row>
    <row r="19" spans="1:50" ht="21" customHeight="1">
      <c r="A19" s="6" t="s">
        <v>114</v>
      </c>
      <c r="B19" s="41">
        <v>2017</v>
      </c>
      <c r="I19" s="137" t="s">
        <v>216</v>
      </c>
      <c r="N19" s="170" t="s">
        <v>319</v>
      </c>
      <c r="X19" s="209"/>
      <c r="AW19" s="384" t="s">
        <v>215</v>
      </c>
      <c r="AX19" s="385" t="s">
        <v>215</v>
      </c>
    </row>
    <row r="20" spans="1:50" ht="21" customHeight="1">
      <c r="A20" s="6" t="s">
        <v>115</v>
      </c>
      <c r="B20" s="41">
        <v>2018</v>
      </c>
      <c r="I20" s="137" t="s">
        <v>217</v>
      </c>
      <c r="N20" s="170" t="s">
        <v>318</v>
      </c>
      <c r="AW20" s="384" t="s">
        <v>216</v>
      </c>
      <c r="AX20" s="385" t="s">
        <v>216</v>
      </c>
    </row>
    <row r="21" spans="1:50" ht="21" customHeight="1">
      <c r="A21" s="6" t="s">
        <v>116</v>
      </c>
      <c r="B21" s="41">
        <v>2019</v>
      </c>
      <c r="I21" s="137" t="s">
        <v>218</v>
      </c>
      <c r="N21" s="170" t="s">
        <v>317</v>
      </c>
      <c r="AW21" s="384" t="s">
        <v>217</v>
      </c>
      <c r="AX21" s="385" t="s">
        <v>217</v>
      </c>
    </row>
    <row r="22" spans="1:50" ht="21" customHeight="1">
      <c r="A22" s="6" t="s">
        <v>117</v>
      </c>
      <c r="B22" s="41">
        <v>2020</v>
      </c>
      <c r="N22" s="170" t="s">
        <v>316</v>
      </c>
      <c r="AW22" s="384" t="s">
        <v>218</v>
      </c>
      <c r="AX22" s="385" t="s">
        <v>218</v>
      </c>
    </row>
    <row r="23" spans="1:50" ht="21" customHeight="1">
      <c r="A23" s="6" t="s">
        <v>118</v>
      </c>
      <c r="B23" s="41">
        <v>2021</v>
      </c>
      <c r="AW23" s="384" t="s">
        <v>538</v>
      </c>
      <c r="AX23" s="385" t="s">
        <v>538</v>
      </c>
    </row>
    <row r="24" spans="1:50" ht="21" customHeight="1">
      <c r="A24" s="6" t="s">
        <v>119</v>
      </c>
      <c r="B24" s="41">
        <v>2022</v>
      </c>
      <c r="AW24" s="384" t="s">
        <v>539</v>
      </c>
      <c r="AX24" s="385" t="s">
        <v>539</v>
      </c>
    </row>
    <row r="25" spans="1:50">
      <c r="A25" s="6" t="s">
        <v>120</v>
      </c>
      <c r="B25" s="41">
        <v>2023</v>
      </c>
      <c r="AW25" s="384" t="s">
        <v>540</v>
      </c>
      <c r="AX25" s="385" t="s">
        <v>540</v>
      </c>
    </row>
    <row r="26" spans="1:50">
      <c r="A26" s="6" t="s">
        <v>121</v>
      </c>
      <c r="B26" s="41">
        <v>2024</v>
      </c>
      <c r="AX26" s="385" t="s">
        <v>541</v>
      </c>
    </row>
    <row r="27" spans="1:50">
      <c r="A27" s="6" t="s">
        <v>122</v>
      </c>
      <c r="B27" s="41">
        <v>2025</v>
      </c>
      <c r="AX27" s="385" t="s">
        <v>542</v>
      </c>
    </row>
    <row r="28" spans="1:50">
      <c r="A28" s="6" t="s">
        <v>123</v>
      </c>
      <c r="D28" s="261"/>
      <c r="E28" s="262"/>
      <c r="F28" s="262"/>
      <c r="H28" s="263" t="s">
        <v>406</v>
      </c>
      <c r="AX28" s="385" t="s">
        <v>543</v>
      </c>
    </row>
    <row r="29" spans="1:50">
      <c r="A29" s="6" t="s">
        <v>124</v>
      </c>
      <c r="D29" s="264" t="s">
        <v>407</v>
      </c>
      <c r="E29" s="265" t="str">
        <f>IF(periodStart = "","", periodStart)</f>
        <v>01.01.2020</v>
      </c>
      <c r="F29" s="265" t="str">
        <f>IF(periodEnd = "","", periodEnd)</f>
        <v>31.12.2023</v>
      </c>
      <c r="H29" s="266" t="s">
        <v>1855</v>
      </c>
      <c r="AX29" s="385" t="s">
        <v>544</v>
      </c>
    </row>
    <row r="30" spans="1:50">
      <c r="A30" s="6" t="s">
        <v>125</v>
      </c>
      <c r="D30" s="267"/>
      <c r="E30" s="268"/>
      <c r="F30" s="268"/>
      <c r="AX30" s="385" t="s">
        <v>545</v>
      </c>
    </row>
    <row r="31" spans="1:50" ht="12.75">
      <c r="A31" s="6" t="s">
        <v>126</v>
      </c>
      <c r="D31" s="261"/>
      <c r="E31" s="262"/>
      <c r="F31" s="262"/>
      <c r="H31" s="269"/>
      <c r="AX31" s="385" t="s">
        <v>546</v>
      </c>
    </row>
    <row r="32" spans="1:50">
      <c r="A32" s="6" t="s">
        <v>127</v>
      </c>
      <c r="D32" s="264" t="s">
        <v>408</v>
      </c>
      <c r="E32" s="270"/>
      <c r="F32" s="270"/>
      <c r="H32" s="271" t="s">
        <v>409</v>
      </c>
      <c r="O32" s="495" t="s">
        <v>606</v>
      </c>
      <c r="AX32" s="385" t="s">
        <v>547</v>
      </c>
    </row>
    <row r="33" spans="1:50">
      <c r="A33" s="6" t="s">
        <v>128</v>
      </c>
      <c r="O33" s="495" t="s">
        <v>607</v>
      </c>
      <c r="AX33" s="385" t="s">
        <v>548</v>
      </c>
    </row>
    <row r="34" spans="1:50">
      <c r="A34" s="6" t="s">
        <v>129</v>
      </c>
      <c r="O34" s="495" t="s">
        <v>608</v>
      </c>
      <c r="AX34" s="385" t="s">
        <v>549</v>
      </c>
    </row>
    <row r="35" spans="1:50">
      <c r="A35" s="6" t="s">
        <v>130</v>
      </c>
      <c r="O35" s="495" t="s">
        <v>609</v>
      </c>
      <c r="X35" s="495"/>
      <c r="Y35" s="495"/>
      <c r="AX35" s="385" t="s">
        <v>550</v>
      </c>
    </row>
    <row r="36" spans="1:50">
      <c r="A36" s="6" t="s">
        <v>94</v>
      </c>
      <c r="O36" s="495" t="s">
        <v>610</v>
      </c>
      <c r="AX36" s="385" t="s">
        <v>551</v>
      </c>
    </row>
    <row r="37" spans="1:50">
      <c r="A37" s="6" t="s">
        <v>95</v>
      </c>
      <c r="O37" s="495" t="s">
        <v>611</v>
      </c>
      <c r="AX37" s="385" t="s">
        <v>552</v>
      </c>
    </row>
    <row r="38" spans="1:50">
      <c r="A38" s="6" t="s">
        <v>96</v>
      </c>
      <c r="O38" s="495" t="s">
        <v>612</v>
      </c>
      <c r="AX38" s="385" t="s">
        <v>553</v>
      </c>
    </row>
    <row r="39" spans="1:50">
      <c r="A39" s="6" t="s">
        <v>97</v>
      </c>
      <c r="O39" s="495" t="s">
        <v>613</v>
      </c>
      <c r="AX39" s="385" t="s">
        <v>501</v>
      </c>
    </row>
    <row r="40" spans="1:50">
      <c r="A40" s="6" t="s">
        <v>98</v>
      </c>
      <c r="O40" s="495" t="s">
        <v>614</v>
      </c>
      <c r="AX40" s="385" t="s">
        <v>502</v>
      </c>
    </row>
    <row r="41" spans="1:50">
      <c r="A41" s="6" t="s">
        <v>99</v>
      </c>
      <c r="O41" s="495" t="s">
        <v>615</v>
      </c>
      <c r="AX41" s="385" t="s">
        <v>503</v>
      </c>
    </row>
    <row r="42" spans="1:50">
      <c r="A42" s="6" t="s">
        <v>131</v>
      </c>
      <c r="AX42" s="385" t="s">
        <v>504</v>
      </c>
    </row>
    <row r="43" spans="1:50">
      <c r="A43" s="6" t="s">
        <v>132</v>
      </c>
      <c r="AX43" s="385" t="s">
        <v>505</v>
      </c>
    </row>
    <row r="44" spans="1:50">
      <c r="A44" s="6" t="s">
        <v>133</v>
      </c>
      <c r="AX44" s="385" t="s">
        <v>506</v>
      </c>
    </row>
    <row r="45" spans="1:50">
      <c r="A45" s="6" t="s">
        <v>134</v>
      </c>
      <c r="AX45" s="385" t="s">
        <v>507</v>
      </c>
    </row>
    <row r="46" spans="1:50">
      <c r="A46" s="6" t="s">
        <v>135</v>
      </c>
      <c r="AX46" s="385" t="s">
        <v>508</v>
      </c>
    </row>
    <row r="47" spans="1:50">
      <c r="A47" s="6" t="s">
        <v>156</v>
      </c>
      <c r="AX47" s="385" t="s">
        <v>509</v>
      </c>
    </row>
    <row r="48" spans="1:50">
      <c r="A48" s="6" t="s">
        <v>157</v>
      </c>
      <c r="AX48" s="385" t="s">
        <v>510</v>
      </c>
    </row>
    <row r="49" spans="1:50">
      <c r="A49" s="6" t="s">
        <v>158</v>
      </c>
      <c r="AX49" s="385" t="s">
        <v>511</v>
      </c>
    </row>
    <row r="50" spans="1:50">
      <c r="A50" s="6" t="s">
        <v>136</v>
      </c>
      <c r="AX50" s="385" t="s">
        <v>512</v>
      </c>
    </row>
    <row r="51" spans="1:50">
      <c r="A51" s="6" t="s">
        <v>137</v>
      </c>
      <c r="AX51" s="385" t="s">
        <v>513</v>
      </c>
    </row>
    <row r="52" spans="1:50">
      <c r="A52" s="6" t="s">
        <v>138</v>
      </c>
      <c r="AX52" s="385" t="s">
        <v>514</v>
      </c>
    </row>
    <row r="53" spans="1:50">
      <c r="A53" s="6" t="s">
        <v>139</v>
      </c>
      <c r="X53" s="447"/>
      <c r="AX53" s="385" t="s">
        <v>515</v>
      </c>
    </row>
    <row r="54" spans="1:50">
      <c r="A54" s="6" t="s">
        <v>140</v>
      </c>
      <c r="X54" s="447"/>
      <c r="AX54" s="385" t="s">
        <v>516</v>
      </c>
    </row>
    <row r="55" spans="1:50">
      <c r="A55" s="6" t="s">
        <v>141</v>
      </c>
      <c r="X55" s="447"/>
      <c r="AX55" s="385" t="s">
        <v>517</v>
      </c>
    </row>
    <row r="56" spans="1:50">
      <c r="A56" s="6" t="s">
        <v>142</v>
      </c>
      <c r="X56" s="447"/>
      <c r="AX56" s="385" t="s">
        <v>518</v>
      </c>
    </row>
    <row r="57" spans="1:50">
      <c r="A57" s="6" t="s">
        <v>386</v>
      </c>
      <c r="X57" s="447"/>
      <c r="AX57" s="385" t="s">
        <v>519</v>
      </c>
    </row>
    <row r="58" spans="1:50">
      <c r="A58" s="6" t="s">
        <v>143</v>
      </c>
      <c r="X58" s="447"/>
      <c r="AX58" s="385" t="s">
        <v>520</v>
      </c>
    </row>
    <row r="59" spans="1:50">
      <c r="A59" s="6" t="s">
        <v>144</v>
      </c>
      <c r="X59" s="447"/>
      <c r="AX59" s="385" t="s">
        <v>521</v>
      </c>
    </row>
    <row r="60" spans="1:50">
      <c r="A60" s="6" t="s">
        <v>145</v>
      </c>
      <c r="X60" s="447"/>
      <c r="AX60" s="385" t="s">
        <v>522</v>
      </c>
    </row>
    <row r="61" spans="1:50">
      <c r="A61" s="6" t="s">
        <v>146</v>
      </c>
      <c r="X61" s="447"/>
      <c r="AX61" s="385" t="s">
        <v>523</v>
      </c>
    </row>
    <row r="62" spans="1:50">
      <c r="A62" s="6" t="s">
        <v>89</v>
      </c>
      <c r="X62" s="447"/>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14_1">
    <tabColor rgb="FFFFCC99"/>
  </sheetPr>
  <dimension ref="A1"/>
  <sheetViews>
    <sheetView showGridLines="0" workbookViewId="0"/>
  </sheetViews>
  <sheetFormatPr defaultRowHeight="11.25"/>
  <cols>
    <col min="1" max="16384" width="9.140625" style="1090"/>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List13">
    <tabColor indexed="47"/>
  </sheetPr>
  <dimension ref="A1"/>
  <sheetViews>
    <sheetView showGridLines="0" zoomScaleNormal="100" workbookViewId="0"/>
  </sheetViews>
  <sheetFormatPr defaultRowHeight="11.25"/>
  <cols>
    <col min="1" max="16384" width="9.140625" style="1069"/>
  </cols>
  <sheetData>
    <row r="1" spans="1:1">
      <c r="A1" s="1070"/>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modCheckCyan">
    <tabColor indexed="47"/>
  </sheetPr>
  <dimension ref="A1:A221"/>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0</v>
      </c>
    </row>
    <row r="83" spans="1:1">
      <c r="A83" s="1171">
        <f>IF('Форма 4.9'!$G$10="",1,0)</f>
        <v>0</v>
      </c>
    </row>
    <row r="84" spans="1:1">
      <c r="A84" s="1171">
        <f>IF('Форма 4.9'!$F$11="",1,0)</f>
        <v>0</v>
      </c>
    </row>
    <row r="85" spans="1:1">
      <c r="A85" s="1171">
        <f>IF('Форма 4.9'!$G$11="",1,0)</f>
        <v>0</v>
      </c>
    </row>
    <row r="86" spans="1:1">
      <c r="A86" s="1171">
        <f>IF('Форма 4.9'!$F$12="",1,0)</f>
        <v>0</v>
      </c>
    </row>
    <row r="87" spans="1:1">
      <c r="A87" s="1171">
        <f>IF('Форма 4.9'!$G$12="",1,0)</f>
        <v>0</v>
      </c>
    </row>
    <row r="88" spans="1:1">
      <c r="A88" s="1171">
        <f>IF('Форма 4.9'!$F$13="",1,0)</f>
        <v>0</v>
      </c>
    </row>
    <row r="89" spans="1:1">
      <c r="A89" s="1171">
        <f>IF('Форма 4.9'!$G$13="",1,0)</f>
        <v>0</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4.10.1'!$H$28="",1,0)</f>
        <v>0</v>
      </c>
    </row>
    <row r="98" spans="1:1">
      <c r="A98" s="1171">
        <f>IF('Форма 4.10.1'!$I$28="",1,0)</f>
        <v>0</v>
      </c>
    </row>
    <row r="99" spans="1:1">
      <c r="A99" s="1171">
        <f>IF('Форма 4.10.1'!$J$28="",1,0)</f>
        <v>0</v>
      </c>
    </row>
    <row r="100" spans="1:1">
      <c r="A100" s="1171">
        <f>IF('Форма 4.10.1'!$H$34="",1,0)</f>
        <v>0</v>
      </c>
    </row>
    <row r="101" spans="1:1">
      <c r="A101" s="1171">
        <f>IF('Форма 4.10.1'!$I$34="",1,0)</f>
        <v>0</v>
      </c>
    </row>
    <row r="102" spans="1:1">
      <c r="A102" s="1171">
        <f>IF('Форма 4.10.1'!$J$34="",1,0)</f>
        <v>0</v>
      </c>
    </row>
    <row r="103" spans="1:1">
      <c r="A103" s="1171">
        <f>IF('Форма 4.10.1'!$H$37="",1,0)</f>
        <v>0</v>
      </c>
    </row>
    <row r="104" spans="1:1">
      <c r="A104" s="1171">
        <f>IF('Форма 4.10.1'!$I$37="",1,0)</f>
        <v>0</v>
      </c>
    </row>
    <row r="105" spans="1:1">
      <c r="A105" s="1171">
        <f>IF('Форма 4.10.1'!$J$37="",1,0)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0</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IF('Перечень тарифов'!$N$21="",1,0)</f>
        <v>0</v>
      </c>
    </row>
    <row r="124" spans="1:1">
      <c r="A124" s="1177">
        <f>IF('Перечень тарифов'!$R$21="",1,0)</f>
        <v>0</v>
      </c>
    </row>
    <row r="125" spans="1:1">
      <c r="A125" s="1177">
        <f>IF('Форма 4.10.2 | Т-ТЭ | потр'!$O$24="",1,0)</f>
        <v>0</v>
      </c>
    </row>
    <row r="126" spans="1:1">
      <c r="A126" s="1177">
        <f>IF('Форма 4.10.2 | Т-ТЭ | потр'!$Y$24="",1,0)</f>
        <v>0</v>
      </c>
    </row>
    <row r="127" spans="1:1">
      <c r="A127" s="1177">
        <f>IF('Форма 4.10.2 | Т-ТЭ | потр'!$AA$24="",1,0)</f>
        <v>0</v>
      </c>
    </row>
    <row r="128" spans="1:1">
      <c r="A128" s="1177">
        <f>IF('Форма 4.10.2 | Т-ТЭ | потр'!$V$24="",1,0)</f>
        <v>0</v>
      </c>
    </row>
    <row r="129" spans="1:1">
      <c r="A129" s="1177">
        <f>IF('Форма 4.10.2 | Т-ТЭ | потр'!$Z$24="",1,0)</f>
        <v>0</v>
      </c>
    </row>
    <row r="130" spans="1:1">
      <c r="A130" s="1177">
        <f>IF('Форма 4.10.2 | Т-ТЭ | потр'!$AB$24="",1,0)</f>
        <v>0</v>
      </c>
    </row>
    <row r="131" spans="1:1">
      <c r="A131" s="1177">
        <f>IF('Форма 4.10.2 | Т-ТЭ | потр'!$O$27="",1,0)</f>
        <v>0</v>
      </c>
    </row>
    <row r="132" spans="1:1">
      <c r="A132" s="1177">
        <f>IF('Форма 4.10.2 | Т-ТЭ | потр'!$M$28="",1,0)</f>
        <v>0</v>
      </c>
    </row>
    <row r="133" spans="1:1">
      <c r="A133" s="1177">
        <f>IF('Форма 4.10.2 | Т-ТЭ | потр'!$O$28="",1,0)</f>
        <v>0</v>
      </c>
    </row>
    <row r="134" spans="1:1">
      <c r="A134" s="1177">
        <f>IF('Форма 4.10.2 | Т-ТЭ | потр'!$R$28="",1,0)</f>
        <v>0</v>
      </c>
    </row>
    <row r="135" spans="1:1">
      <c r="A135" s="1177">
        <f>IF('Форма 4.10.2 | Т-ТЭ | потр'!$T$28="",1,0)</f>
        <v>0</v>
      </c>
    </row>
    <row r="136" spans="1:1">
      <c r="A136" s="1177">
        <f>IF('Форма 4.10.2 | Т-ТЭ | потр'!$V$28="",1,0)</f>
        <v>0</v>
      </c>
    </row>
    <row r="137" spans="1:1">
      <c r="A137" s="1177">
        <f>IF('Форма 4.10.2 | Т-ТЭ | потр'!$Y$28="",1,0)</f>
        <v>0</v>
      </c>
    </row>
    <row r="138" spans="1:1">
      <c r="A138" s="1177">
        <f>IF('Форма 4.10.2 | Т-ТЭ | потр'!$AA$28="",1,0)</f>
        <v>0</v>
      </c>
    </row>
    <row r="139" spans="1:1">
      <c r="A139" s="1177">
        <f>IF('Форма 4.10.2 | Т-ТЭ | потр'!$S$28="",1,0)</f>
        <v>0</v>
      </c>
    </row>
    <row r="140" spans="1:1">
      <c r="A140" s="1177">
        <f>IF('Форма 4.10.2 | Т-ТЭ | потр'!$U$28="",1,0)</f>
        <v>0</v>
      </c>
    </row>
    <row r="141" spans="1:1">
      <c r="A141" s="1177">
        <f>IF('Форма 4.10.2 | Т-ТЭ | потр'!$Z$28="",1,0)</f>
        <v>0</v>
      </c>
    </row>
    <row r="142" spans="1:1">
      <c r="A142" s="1177">
        <f>IF('Форма 4.10.2 | Т-ТЭ | потр'!$AB$28="",1,0)</f>
        <v>0</v>
      </c>
    </row>
    <row r="143" spans="1:1">
      <c r="A143" s="1177">
        <f>IF('Форма 4.10.2 | Т-ТЭ | потр'!$AF$24="",1,0)</f>
        <v>0</v>
      </c>
    </row>
    <row r="144" spans="1:1">
      <c r="A144" s="1177">
        <f>IF('Форма 4.10.2 | Т-ТЭ | потр'!$AH$24="",1,0)</f>
        <v>0</v>
      </c>
    </row>
    <row r="145" spans="1:1">
      <c r="A145" s="1177">
        <f>IF('Форма 4.10.2 | Т-ТЭ | потр'!$AC$24="",1,0)</f>
        <v>0</v>
      </c>
    </row>
    <row r="146" spans="1:1">
      <c r="A146" s="1177">
        <f>IF('Форма 4.10.2 | Т-ТЭ | потр'!$AG$24="",1,0)</f>
        <v>0</v>
      </c>
    </row>
    <row r="147" spans="1:1">
      <c r="A147" s="1177">
        <f>IF('Форма 4.10.2 | Т-ТЭ | потр'!$AI$24="",1,0)</f>
        <v>0</v>
      </c>
    </row>
    <row r="148" spans="1:1">
      <c r="A148" s="1177">
        <f>IF('Форма 4.10.2 | Т-ТЭ | потр'!$AF$28="",1,0)</f>
        <v>0</v>
      </c>
    </row>
    <row r="149" spans="1:1">
      <c r="A149" s="1177">
        <f>IF('Форма 4.10.2 | Т-ТЭ | потр'!$AH$28="",1,0)</f>
        <v>0</v>
      </c>
    </row>
    <row r="150" spans="1:1">
      <c r="A150" s="1177">
        <f>IF('Форма 4.10.2 | Т-ТЭ | потр'!$AC$28="",1,0)</f>
        <v>0</v>
      </c>
    </row>
    <row r="151" spans="1:1">
      <c r="A151" s="1177">
        <f>IF('Форма 4.10.2 | Т-ТЭ | потр'!$AG$28="",1,0)</f>
        <v>0</v>
      </c>
    </row>
    <row r="152" spans="1:1">
      <c r="A152" s="1177">
        <f>IF('Форма 4.10.2 | Т-ТЭ | потр'!$AI$28="",1,0)</f>
        <v>0</v>
      </c>
    </row>
    <row r="153" spans="1:1">
      <c r="A153" s="1177">
        <f>IF('Форма 4.10.2 | Т-ТЭ | потр'!$AM$24="",1,0)</f>
        <v>0</v>
      </c>
    </row>
    <row r="154" spans="1:1">
      <c r="A154" s="1177">
        <f>IF('Форма 4.10.2 | Т-ТЭ | потр'!$AO$24="",1,0)</f>
        <v>0</v>
      </c>
    </row>
    <row r="155" spans="1:1">
      <c r="A155" s="1177">
        <f>IF('Форма 4.10.2 | Т-ТЭ | потр'!$AJ$24="",1,0)</f>
        <v>0</v>
      </c>
    </row>
    <row r="156" spans="1:1">
      <c r="A156" s="1177">
        <f>IF('Форма 4.10.2 | Т-ТЭ | потр'!$AN$24="",1,0)</f>
        <v>0</v>
      </c>
    </row>
    <row r="157" spans="1:1">
      <c r="A157" s="1177">
        <f>IF('Форма 4.10.2 | Т-ТЭ | потр'!$AP$24="",1,0)</f>
        <v>0</v>
      </c>
    </row>
    <row r="158" spans="1:1">
      <c r="A158" s="1177">
        <f>IF('Форма 4.10.2 | Т-ТЭ | потр'!$AM$28="",1,0)</f>
        <v>0</v>
      </c>
    </row>
    <row r="159" spans="1:1">
      <c r="A159" s="1177">
        <f>IF('Форма 4.10.2 | Т-ТЭ | потр'!$AO$28="",1,0)</f>
        <v>0</v>
      </c>
    </row>
    <row r="160" spans="1:1">
      <c r="A160" s="1177">
        <f>IF('Форма 4.10.2 | Т-ТЭ | потр'!$AJ$28="",1,0)</f>
        <v>0</v>
      </c>
    </row>
    <row r="161" spans="1:1">
      <c r="A161" s="1177">
        <f>IF('Форма 4.10.2 | Т-ТЭ | потр'!$AN$28="",1,0)</f>
        <v>0</v>
      </c>
    </row>
    <row r="162" spans="1:1">
      <c r="A162" s="1177">
        <f>IF('Форма 4.10.2 | Т-ТЭ | потр'!$AP$28="",1,0)</f>
        <v>0</v>
      </c>
    </row>
    <row r="163" spans="1:1">
      <c r="A163" s="1177">
        <f>IF('Форма 4.10.2 | Т-ТЭ | потр'!$AT$24="",1,0)</f>
        <v>0</v>
      </c>
    </row>
    <row r="164" spans="1:1">
      <c r="A164" s="1177">
        <f>IF('Форма 4.10.2 | Т-ТЭ | потр'!$AV$24="",1,0)</f>
        <v>0</v>
      </c>
    </row>
    <row r="165" spans="1:1">
      <c r="A165" s="1177">
        <f>IF('Форма 4.10.2 | Т-ТЭ | потр'!$AQ$24="",1,0)</f>
        <v>0</v>
      </c>
    </row>
    <row r="166" spans="1:1">
      <c r="A166" s="1177">
        <f>IF('Форма 4.10.2 | Т-ТЭ | потр'!$AU$24="",1,0)</f>
        <v>0</v>
      </c>
    </row>
    <row r="167" spans="1:1">
      <c r="A167" s="1177">
        <f>IF('Форма 4.10.2 | Т-ТЭ | потр'!$AW$24="",1,0)</f>
        <v>0</v>
      </c>
    </row>
    <row r="168" spans="1:1">
      <c r="A168" s="1177">
        <f>IF('Форма 4.10.2 | Т-ТЭ | потр'!$AT$28="",1,0)</f>
        <v>0</v>
      </c>
    </row>
    <row r="169" spans="1:1">
      <c r="A169" s="1177">
        <f>IF('Форма 4.10.2 | Т-ТЭ | потр'!$AV$28="",1,0)</f>
        <v>0</v>
      </c>
    </row>
    <row r="170" spans="1:1">
      <c r="A170" s="1177">
        <f>IF('Форма 4.10.2 | Т-ТЭ | потр'!$AQ$28="",1,0)</f>
        <v>0</v>
      </c>
    </row>
    <row r="171" spans="1:1">
      <c r="A171" s="1177">
        <f>IF('Форма 4.10.2 | Т-ТЭ | потр'!$AU$28="",1,0)</f>
        <v>0</v>
      </c>
    </row>
    <row r="172" spans="1:1">
      <c r="A172" s="1177">
        <f>IF('Форма 4.10.2 | Т-ТЭ | потр'!$AW$28="",1,0)</f>
        <v>0</v>
      </c>
    </row>
    <row r="173" spans="1:1">
      <c r="A173" s="1177">
        <f>IF('Форма 4.10.2 | Т-ТЭ | потр'!$BA$24="",1,0)</f>
        <v>0</v>
      </c>
    </row>
    <row r="174" spans="1:1">
      <c r="A174" s="1177">
        <f>IF('Форма 4.10.2 | Т-ТЭ | потр'!$BC$24="",1,0)</f>
        <v>0</v>
      </c>
    </row>
    <row r="175" spans="1:1">
      <c r="A175" s="1177">
        <f>IF('Форма 4.10.2 | Т-ТЭ | потр'!$AX$24="",1,0)</f>
        <v>0</v>
      </c>
    </row>
    <row r="176" spans="1:1">
      <c r="A176" s="1177">
        <f>IF('Форма 4.10.2 | Т-ТЭ | потр'!$BB$24="",1,0)</f>
        <v>0</v>
      </c>
    </row>
    <row r="177" spans="1:1">
      <c r="A177" s="1177">
        <f>IF('Форма 4.10.2 | Т-ТЭ | потр'!$BD$24="",1,0)</f>
        <v>0</v>
      </c>
    </row>
    <row r="178" spans="1:1">
      <c r="A178" s="1177">
        <f>IF('Форма 4.10.2 | Т-ТЭ | потр'!$BA$28="",1,0)</f>
        <v>0</v>
      </c>
    </row>
    <row r="179" spans="1:1">
      <c r="A179" s="1177">
        <f>IF('Форма 4.10.2 | Т-ТЭ | потр'!$BC$28="",1,0)</f>
        <v>0</v>
      </c>
    </row>
    <row r="180" spans="1:1">
      <c r="A180" s="1177">
        <f>IF('Форма 4.10.2 | Т-ТЭ | потр'!$AX$28="",1,0)</f>
        <v>0</v>
      </c>
    </row>
    <row r="181" spans="1:1">
      <c r="A181" s="1177">
        <f>IF('Форма 4.10.2 | Т-ТЭ | потр'!$BB$28="",1,0)</f>
        <v>0</v>
      </c>
    </row>
    <row r="182" spans="1:1">
      <c r="A182" s="1177">
        <f>IF('Форма 4.10.2 | Т-ТЭ | потр'!$BD$28="",1,0)</f>
        <v>0</v>
      </c>
    </row>
    <row r="183" spans="1:1">
      <c r="A183" s="1177">
        <f>IF('Форма 4.10.2 | Т-ТЭ | потр'!$BH$24="",1,0)</f>
        <v>0</v>
      </c>
    </row>
    <row r="184" spans="1:1">
      <c r="A184" s="1177">
        <f>IF('Форма 4.10.2 | Т-ТЭ | потр'!$BJ$24="",1,0)</f>
        <v>0</v>
      </c>
    </row>
    <row r="185" spans="1:1">
      <c r="A185" s="1177">
        <f>IF('Форма 4.10.2 | Т-ТЭ | потр'!$BE$24="",1,0)</f>
        <v>0</v>
      </c>
    </row>
    <row r="186" spans="1:1">
      <c r="A186" s="1177">
        <f>IF('Форма 4.10.2 | Т-ТЭ | потр'!$BI$24="",1,0)</f>
        <v>0</v>
      </c>
    </row>
    <row r="187" spans="1:1">
      <c r="A187" s="1177">
        <f>IF('Форма 4.10.2 | Т-ТЭ | потр'!$BK$24="",1,0)</f>
        <v>0</v>
      </c>
    </row>
    <row r="188" spans="1:1">
      <c r="A188" s="1177">
        <f>IF('Форма 4.10.2 | Т-ТЭ | потр'!$BH$28="",1,0)</f>
        <v>0</v>
      </c>
    </row>
    <row r="189" spans="1:1">
      <c r="A189" s="1177">
        <f>IF('Форма 4.10.2 | Т-ТЭ | потр'!$BJ$28="",1,0)</f>
        <v>0</v>
      </c>
    </row>
    <row r="190" spans="1:1">
      <c r="A190" s="1177">
        <f>IF('Форма 4.10.2 | Т-ТЭ | потр'!$BE$28="",1,0)</f>
        <v>0</v>
      </c>
    </row>
    <row r="191" spans="1:1">
      <c r="A191" s="1177">
        <f>IF('Форма 4.10.2 | Т-ТЭ | потр'!$BI$28="",1,0)</f>
        <v>0</v>
      </c>
    </row>
    <row r="192" spans="1:1">
      <c r="A192" s="1177">
        <f>IF('Форма 4.10.2 | Т-ТЭ | потр'!$BK$28="",1,0)</f>
        <v>0</v>
      </c>
    </row>
    <row r="193" spans="1:1">
      <c r="A193" s="1177">
        <f>IF('Форма 4.10.2 | Т-ТЭ | потр'!$BO$24="",1,0)</f>
        <v>0</v>
      </c>
    </row>
    <row r="194" spans="1:1">
      <c r="A194" s="1177">
        <f>IF('Форма 4.10.2 | Т-ТЭ | потр'!$BQ$24="",1,0)</f>
        <v>0</v>
      </c>
    </row>
    <row r="195" spans="1:1">
      <c r="A195" s="1177">
        <f>IF('Форма 4.10.2 | Т-ТЭ | потр'!$BL$24="",1,0)</f>
        <v>0</v>
      </c>
    </row>
    <row r="196" spans="1:1">
      <c r="A196" s="1177">
        <f>IF('Форма 4.10.2 | Т-ТЭ | потр'!$BP$24="",1,0)</f>
        <v>0</v>
      </c>
    </row>
    <row r="197" spans="1:1">
      <c r="A197" s="1177">
        <f>IF('Форма 4.10.2 | Т-ТЭ | потр'!$BR$24="",1,0)</f>
        <v>0</v>
      </c>
    </row>
    <row r="198" spans="1:1">
      <c r="A198" s="1177">
        <f>IF('Форма 4.10.2 | Т-ТЭ | потр'!$BO$28="",1,0)</f>
        <v>0</v>
      </c>
    </row>
    <row r="199" spans="1:1">
      <c r="A199" s="1177">
        <f>IF('Форма 4.10.2 | Т-ТЭ | потр'!$BQ$28="",1,0)</f>
        <v>0</v>
      </c>
    </row>
    <row r="200" spans="1:1">
      <c r="A200" s="1177">
        <f>IF('Форма 4.10.2 | Т-ТЭ | потр'!$BL$28="",1,0)</f>
        <v>0</v>
      </c>
    </row>
    <row r="201" spans="1:1">
      <c r="A201" s="1177">
        <f>IF('Форма 4.10.2 | Т-ТЭ | потр'!$BP$28="",1,0)</f>
        <v>0</v>
      </c>
    </row>
    <row r="202" spans="1:1">
      <c r="A202" s="1177">
        <f>IF('Форма 4.10.2 | Т-ТЭ | потр'!$BR$28="",1,0)</f>
        <v>0</v>
      </c>
    </row>
    <row r="203" spans="1:1">
      <c r="A203" s="1177">
        <f>IF('Форма 4.10.1'!$K$20="",1,0)</f>
        <v>0</v>
      </c>
    </row>
    <row r="204" spans="1:1">
      <c r="A204" s="1177">
        <f>IF('Форма 4.10.1'!$H$23="",1,0)</f>
        <v>0</v>
      </c>
    </row>
    <row r="205" spans="1:1">
      <c r="A205" s="1177">
        <f>IF('Форма 4.10.1'!$I$23="",1,0)</f>
        <v>0</v>
      </c>
    </row>
    <row r="206" spans="1:1">
      <c r="A206" s="1177">
        <f>IF('Форма 4.10.1'!$J$23="",1,0)</f>
        <v>0</v>
      </c>
    </row>
    <row r="207" spans="1:1">
      <c r="A207" s="1177">
        <f>IF('Форма 4.10.1'!$H$24="",1,0)</f>
        <v>0</v>
      </c>
    </row>
    <row r="208" spans="1:1">
      <c r="A208" s="1177">
        <f>IF('Форма 4.10.1'!$I$24="",1,0)</f>
        <v>0</v>
      </c>
    </row>
    <row r="209" spans="1:1">
      <c r="A209" s="1177">
        <f>IF('Форма 4.10.1'!$J$24="",1,0)</f>
        <v>0</v>
      </c>
    </row>
    <row r="210" spans="1:1">
      <c r="A210" s="1177">
        <f>IF('Форма 4.10.1'!$H$25="",1,0)</f>
        <v>0</v>
      </c>
    </row>
    <row r="211" spans="1:1">
      <c r="A211" s="1177">
        <f>IF('Форма 4.10.1'!$I$25="",1,0)</f>
        <v>0</v>
      </c>
    </row>
    <row r="212" spans="1:1">
      <c r="A212" s="1177">
        <f>IF('Форма 4.10.1'!$J$25="",1,0)</f>
        <v>0</v>
      </c>
    </row>
    <row r="213" spans="1:1">
      <c r="A213" s="1177">
        <f>IF('Форма 4.10.1'!$H$29="",1,0)</f>
        <v>0</v>
      </c>
    </row>
    <row r="214" spans="1:1">
      <c r="A214" s="1177">
        <f>IF('Форма 4.10.1'!$I$29="",1,0)</f>
        <v>0</v>
      </c>
    </row>
    <row r="215" spans="1:1">
      <c r="A215" s="1177">
        <f>IF('Форма 4.10.1'!$J$29="",1,0)</f>
        <v>0</v>
      </c>
    </row>
    <row r="216" spans="1:1">
      <c r="A216" s="1177">
        <f>IF('Форма 4.10.1'!$H$30="",1,0)</f>
        <v>0</v>
      </c>
    </row>
    <row r="217" spans="1:1">
      <c r="A217" s="1177">
        <f>IF('Форма 4.10.1'!$I$30="",1,0)</f>
        <v>0</v>
      </c>
    </row>
    <row r="218" spans="1:1">
      <c r="A218" s="1177">
        <f>IF('Форма 4.10.1'!$J$30="",1,0)</f>
        <v>0</v>
      </c>
    </row>
    <row r="219" spans="1:1">
      <c r="A219" s="1177">
        <f>IF('Форма 4.10.1'!$H$31="",1,0)</f>
        <v>0</v>
      </c>
    </row>
    <row r="220" spans="1:1">
      <c r="A220" s="1177">
        <f>IF('Форма 4.10.1'!$I$31="",1,0)</f>
        <v>0</v>
      </c>
    </row>
    <row r="221" spans="1:1">
      <c r="A221" s="1177">
        <f>IF('Форма 4.10.1'!$J$31="",1,0)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201"/>
  </cols>
  <sheetData>
    <row r="1" spans="1:3">
      <c r="A1" s="1201" t="s">
        <v>490</v>
      </c>
      <c r="B1" s="1201" t="s">
        <v>491</v>
      </c>
      <c r="C1" s="1201" t="s">
        <v>66</v>
      </c>
    </row>
    <row r="2" spans="1:3">
      <c r="A2" s="1201">
        <v>4189678</v>
      </c>
      <c r="B2" s="1201" t="s">
        <v>988</v>
      </c>
      <c r="C2" s="1201" t="s">
        <v>989</v>
      </c>
    </row>
    <row r="3" spans="1:3">
      <c r="A3" s="1201">
        <v>4190415</v>
      </c>
      <c r="B3" s="1201" t="s">
        <v>990</v>
      </c>
      <c r="C3" s="1201" t="s">
        <v>989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0"/>
    <col min="2" max="2" width="66" style="250" customWidth="1"/>
    <col min="3" max="16384" width="9.140625" style="250"/>
  </cols>
  <sheetData>
    <row r="3" spans="2:2">
      <c r="B3" s="328" t="s">
        <v>1825</v>
      </c>
    </row>
    <row r="4" spans="2:2">
      <c r="B4" s="328" t="s">
        <v>494</v>
      </c>
    </row>
    <row r="5" spans="2:2">
      <c r="B5" s="328" t="s">
        <v>495</v>
      </c>
    </row>
    <row r="6" spans="2:2">
      <c r="B6" s="328"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78"/>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19" customWidth="1"/>
    <col min="2" max="16384" width="9.140625" style="219"/>
  </cols>
  <sheetData>
    <row r="1" spans="1:5">
      <c r="A1" s="220" t="s">
        <v>390</v>
      </c>
      <c r="B1" s="220" t="s">
        <v>391</v>
      </c>
      <c r="C1" s="220"/>
      <c r="D1" s="220"/>
      <c r="E1" s="220"/>
    </row>
    <row r="2" spans="1:5">
      <c r="A2" s="220"/>
      <c r="B2" s="220"/>
      <c r="C2" s="220"/>
      <c r="D2" s="220"/>
      <c r="E2" s="220"/>
    </row>
    <row r="3" spans="1:5">
      <c r="A3" s="220"/>
      <c r="B3" s="220"/>
      <c r="C3" s="220"/>
      <c r="D3" s="220"/>
      <c r="E3" s="220"/>
    </row>
    <row r="4" spans="1:5">
      <c r="A4" s="220"/>
      <c r="B4" s="220"/>
      <c r="C4" s="220"/>
      <c r="D4" s="220"/>
      <c r="E4" s="220"/>
    </row>
    <row r="5" spans="1:5">
      <c r="A5" s="220"/>
      <c r="B5" s="220"/>
      <c r="C5" s="220"/>
      <c r="D5" s="220"/>
      <c r="E5" s="220"/>
    </row>
    <row r="6" spans="1:5">
      <c r="A6" s="220"/>
      <c r="B6" s="220"/>
      <c r="C6" s="220"/>
      <c r="D6" s="220"/>
      <c r="E6" s="220"/>
    </row>
    <row r="7" spans="1:5">
      <c r="A7" s="220"/>
      <c r="B7" s="220"/>
      <c r="C7" s="220"/>
      <c r="D7" s="220"/>
      <c r="E7" s="220"/>
    </row>
    <row r="8" spans="1:5">
      <c r="A8" s="220"/>
      <c r="B8" s="220"/>
      <c r="C8" s="220"/>
      <c r="D8" s="220"/>
      <c r="E8" s="220"/>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3"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3" hidden="1" customWidth="1"/>
    <col min="14" max="16" width="9.140625" style="203" hidden="1" customWidth="1"/>
    <col min="17" max="17" width="25.7109375" style="334" hidden="1" customWidth="1"/>
    <col min="18" max="18" width="14.42578125" style="203" hidden="1" customWidth="1"/>
    <col min="19" max="22" width="9.140625" style="331"/>
    <col min="23" max="16384" width="9.140625" style="35"/>
  </cols>
  <sheetData>
    <row r="1" spans="1:256" s="194" customFormat="1" ht="16.5" hidden="1" customHeight="1">
      <c r="C1" s="326"/>
      <c r="H1" s="326"/>
      <c r="I1" s="326"/>
      <c r="J1" s="326"/>
      <c r="K1" s="326" t="s">
        <v>493</v>
      </c>
      <c r="L1" s="335" t="s">
        <v>399</v>
      </c>
      <c r="M1" s="370" t="s">
        <v>492</v>
      </c>
      <c r="N1" s="370"/>
      <c r="O1" s="370"/>
      <c r="P1" s="370"/>
      <c r="Q1" s="371"/>
      <c r="R1" s="370"/>
      <c r="S1" s="370"/>
      <c r="T1" s="370"/>
      <c r="U1" s="370"/>
      <c r="V1" s="370"/>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335"/>
      <c r="CL1" s="335"/>
      <c r="CM1" s="335"/>
      <c r="CN1" s="335"/>
      <c r="CO1" s="335"/>
      <c r="CP1" s="335"/>
      <c r="CQ1" s="335"/>
      <c r="CR1" s="335"/>
      <c r="CS1" s="335"/>
      <c r="CT1" s="335"/>
      <c r="CU1" s="335"/>
      <c r="CV1" s="335"/>
      <c r="CW1" s="335"/>
      <c r="CX1" s="335"/>
      <c r="CY1" s="335"/>
      <c r="CZ1" s="335"/>
      <c r="DA1" s="335"/>
      <c r="DB1" s="335"/>
      <c r="DC1" s="335"/>
      <c r="DD1" s="335"/>
      <c r="DE1" s="335"/>
      <c r="DF1" s="335"/>
      <c r="DG1" s="335"/>
      <c r="DH1" s="335"/>
      <c r="DI1" s="335"/>
      <c r="DJ1" s="335"/>
      <c r="DK1" s="335"/>
      <c r="DL1" s="335"/>
      <c r="DM1" s="335"/>
      <c r="DN1" s="335"/>
      <c r="DO1" s="335"/>
      <c r="DP1" s="335"/>
      <c r="DQ1" s="335"/>
      <c r="DR1" s="335"/>
      <c r="DS1" s="335"/>
      <c r="DT1" s="335"/>
      <c r="DU1" s="335"/>
      <c r="DV1" s="335"/>
      <c r="DW1" s="335"/>
      <c r="DX1" s="335"/>
      <c r="DY1" s="335"/>
      <c r="DZ1" s="335"/>
      <c r="EA1" s="335"/>
      <c r="EB1" s="335"/>
      <c r="EC1" s="335"/>
      <c r="ED1" s="335"/>
      <c r="EE1" s="335"/>
      <c r="EF1" s="335"/>
      <c r="EG1" s="335"/>
      <c r="EH1" s="335"/>
      <c r="EI1" s="335"/>
      <c r="EJ1" s="335"/>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335"/>
      <c r="GC1" s="335"/>
      <c r="GD1" s="335"/>
      <c r="GE1" s="335"/>
      <c r="GF1" s="335"/>
      <c r="GG1" s="335"/>
      <c r="GH1" s="335"/>
      <c r="GI1" s="335"/>
      <c r="GJ1" s="335"/>
      <c r="GK1" s="335"/>
      <c r="GL1" s="335"/>
      <c r="GM1" s="335"/>
      <c r="GN1" s="335"/>
      <c r="GO1" s="335"/>
      <c r="GP1" s="335"/>
      <c r="GQ1" s="335"/>
      <c r="GR1" s="335"/>
      <c r="GS1" s="335"/>
      <c r="GT1" s="335"/>
      <c r="GU1" s="335"/>
      <c r="GV1" s="335"/>
      <c r="GW1" s="335"/>
      <c r="GX1" s="335"/>
      <c r="GY1" s="335"/>
      <c r="GZ1" s="335"/>
      <c r="HA1" s="335"/>
      <c r="HB1" s="335"/>
      <c r="HC1" s="335"/>
      <c r="HD1" s="335"/>
      <c r="HE1" s="335"/>
      <c r="HF1" s="335"/>
      <c r="HG1" s="335"/>
      <c r="HH1" s="335"/>
      <c r="HI1" s="335"/>
      <c r="HJ1" s="335"/>
      <c r="HK1" s="335"/>
      <c r="HL1" s="335"/>
      <c r="HM1" s="335"/>
      <c r="HN1" s="335"/>
      <c r="HO1" s="335"/>
      <c r="HP1" s="335"/>
      <c r="HQ1" s="335"/>
      <c r="HR1" s="335"/>
      <c r="HS1" s="335"/>
      <c r="HT1" s="335"/>
      <c r="HU1" s="335"/>
      <c r="HV1" s="335"/>
      <c r="HW1" s="335"/>
      <c r="HX1" s="335"/>
      <c r="HY1" s="335"/>
      <c r="HZ1" s="335"/>
      <c r="IA1" s="335"/>
      <c r="IB1" s="335"/>
      <c r="IC1" s="335"/>
      <c r="ID1" s="335"/>
      <c r="IE1" s="335"/>
      <c r="IF1" s="335"/>
      <c r="IG1" s="335"/>
      <c r="IH1" s="335"/>
      <c r="II1" s="335"/>
      <c r="IJ1" s="335"/>
      <c r="IK1" s="335"/>
      <c r="IL1" s="335"/>
      <c r="IM1" s="335"/>
      <c r="IN1" s="335"/>
      <c r="IO1" s="335"/>
      <c r="IP1" s="335"/>
      <c r="IQ1" s="335"/>
      <c r="IR1" s="335"/>
      <c r="IS1" s="335"/>
      <c r="IT1" s="335"/>
      <c r="IU1" s="335"/>
      <c r="IV1" s="335"/>
    </row>
    <row r="2" spans="1:256" s="339" customFormat="1" ht="16.5" hidden="1" customHeight="1">
      <c r="A2" s="336"/>
      <c r="B2" s="336"/>
      <c r="C2" s="337"/>
      <c r="D2" s="336"/>
      <c r="E2" s="336"/>
      <c r="F2" s="336"/>
      <c r="G2" s="336"/>
      <c r="H2" s="336"/>
      <c r="I2" s="336"/>
      <c r="J2" s="336"/>
      <c r="K2" s="336"/>
      <c r="L2" s="336"/>
      <c r="M2" s="370"/>
      <c r="N2" s="370"/>
      <c r="O2" s="370"/>
      <c r="P2" s="370"/>
      <c r="Q2" s="371"/>
      <c r="R2" s="370"/>
      <c r="S2" s="338"/>
      <c r="T2" s="338"/>
      <c r="U2" s="338"/>
      <c r="V2" s="338"/>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c r="BB2" s="337"/>
      <c r="BC2" s="337"/>
      <c r="BD2" s="337"/>
      <c r="BE2" s="337"/>
      <c r="BF2" s="337"/>
      <c r="BG2" s="337"/>
      <c r="BH2" s="337"/>
      <c r="BI2" s="337"/>
      <c r="BJ2" s="337"/>
      <c r="BK2" s="337"/>
      <c r="BL2" s="337"/>
      <c r="BM2" s="337"/>
      <c r="BN2" s="337"/>
      <c r="BO2" s="337"/>
      <c r="BP2" s="337"/>
      <c r="BQ2" s="337"/>
      <c r="BR2" s="337"/>
      <c r="BS2" s="337"/>
      <c r="BT2" s="337"/>
      <c r="BU2" s="337"/>
      <c r="BV2" s="337"/>
      <c r="BW2" s="337"/>
      <c r="BX2" s="337"/>
      <c r="BY2" s="337"/>
      <c r="BZ2" s="337"/>
      <c r="CA2" s="337"/>
      <c r="CB2" s="337"/>
      <c r="CC2" s="337"/>
      <c r="CD2" s="337"/>
      <c r="CE2" s="337"/>
      <c r="CF2" s="337"/>
      <c r="CG2" s="337"/>
      <c r="CH2" s="337"/>
      <c r="CI2" s="337"/>
      <c r="CJ2" s="337"/>
      <c r="CK2" s="337"/>
      <c r="CL2" s="337"/>
      <c r="CM2" s="337"/>
      <c r="CN2" s="337"/>
      <c r="CO2" s="337"/>
      <c r="CP2" s="337"/>
      <c r="CQ2" s="337"/>
      <c r="CR2" s="337"/>
      <c r="CS2" s="337"/>
      <c r="CT2" s="337"/>
      <c r="CU2" s="337"/>
      <c r="CV2" s="337"/>
      <c r="CW2" s="337"/>
      <c r="CX2" s="337"/>
      <c r="CY2" s="337"/>
      <c r="CZ2" s="337"/>
      <c r="DA2" s="337"/>
      <c r="DB2" s="337"/>
      <c r="DC2" s="337"/>
      <c r="DD2" s="337"/>
      <c r="DE2" s="337"/>
      <c r="DF2" s="337"/>
      <c r="DG2" s="337"/>
      <c r="DH2" s="337"/>
      <c r="DI2" s="337"/>
      <c r="DJ2" s="337"/>
      <c r="DK2" s="337"/>
      <c r="DL2" s="337"/>
      <c r="DM2" s="337"/>
      <c r="DN2" s="337"/>
      <c r="DO2" s="337"/>
      <c r="DP2" s="337"/>
      <c r="DQ2" s="337"/>
      <c r="DR2" s="337"/>
      <c r="DS2" s="337"/>
      <c r="DT2" s="337"/>
      <c r="DU2" s="337"/>
      <c r="DV2" s="337"/>
      <c r="DW2" s="337"/>
      <c r="DX2" s="337"/>
      <c r="DY2" s="337"/>
      <c r="DZ2" s="337"/>
      <c r="EA2" s="337"/>
      <c r="EB2" s="337"/>
      <c r="EC2" s="337"/>
      <c r="ED2" s="337"/>
      <c r="EE2" s="337"/>
      <c r="EF2" s="337"/>
      <c r="EG2" s="337"/>
      <c r="EH2" s="337"/>
      <c r="EI2" s="337"/>
      <c r="EJ2" s="337"/>
      <c r="EK2" s="337"/>
      <c r="EL2" s="337"/>
      <c r="EM2" s="337"/>
      <c r="EN2" s="337"/>
      <c r="EO2" s="337"/>
      <c r="EP2" s="337"/>
      <c r="EQ2" s="337"/>
      <c r="ER2" s="337"/>
      <c r="ES2" s="337"/>
      <c r="ET2" s="337"/>
    </row>
    <row r="3" spans="1:256" s="120" customFormat="1" ht="3" customHeight="1">
      <c r="A3" s="119"/>
      <c r="B3" s="35"/>
      <c r="C3" s="221"/>
      <c r="D3" s="94"/>
      <c r="E3" s="94"/>
      <c r="F3" s="94"/>
      <c r="G3" s="94"/>
      <c r="H3" s="94"/>
      <c r="I3" s="94"/>
      <c r="J3" s="94"/>
      <c r="K3" s="94"/>
      <c r="L3" s="224"/>
      <c r="M3" s="203"/>
      <c r="N3" s="203"/>
      <c r="O3" s="203"/>
      <c r="P3" s="203"/>
      <c r="Q3" s="334"/>
      <c r="R3" s="203"/>
      <c r="S3" s="331"/>
      <c r="T3" s="331"/>
      <c r="U3" s="331"/>
      <c r="V3" s="331"/>
    </row>
    <row r="4" spans="1:256" s="120" customFormat="1" ht="22.5">
      <c r="A4" s="119"/>
      <c r="B4" s="35"/>
      <c r="C4" s="221"/>
      <c r="D4" s="1238" t="s">
        <v>395</v>
      </c>
      <c r="E4" s="1239"/>
      <c r="F4" s="1239"/>
      <c r="G4" s="1239"/>
      <c r="H4" s="1240"/>
      <c r="I4" s="405"/>
      <c r="M4" s="203"/>
      <c r="N4" s="203"/>
      <c r="O4" s="203"/>
      <c r="P4" s="203"/>
      <c r="Q4" s="334"/>
      <c r="R4" s="203"/>
      <c r="S4" s="331"/>
      <c r="T4" s="331"/>
      <c r="U4" s="331"/>
      <c r="V4" s="331"/>
    </row>
    <row r="5" spans="1:256" s="120" customFormat="1" ht="3" hidden="1" customHeight="1">
      <c r="A5" s="119"/>
      <c r="B5" s="35"/>
      <c r="C5" s="221"/>
      <c r="D5" s="94"/>
      <c r="E5" s="94"/>
      <c r="F5" s="94"/>
      <c r="G5" s="94"/>
      <c r="H5" s="225"/>
      <c r="I5" s="225"/>
      <c r="J5" s="225"/>
      <c r="K5" s="225"/>
      <c r="L5" s="226"/>
      <c r="M5" s="203"/>
      <c r="N5" s="203"/>
      <c r="O5" s="203"/>
      <c r="P5" s="203"/>
      <c r="Q5" s="334"/>
      <c r="R5" s="203"/>
      <c r="S5" s="331"/>
      <c r="T5" s="331"/>
      <c r="U5" s="331"/>
      <c r="V5" s="331"/>
    </row>
    <row r="6" spans="1:256" s="120" customFormat="1" ht="20.100000000000001" hidden="1" customHeight="1">
      <c r="A6" s="227"/>
      <c r="B6" s="227"/>
      <c r="C6" s="221"/>
      <c r="D6" s="1241"/>
      <c r="E6" s="1241"/>
      <c r="F6" s="1242" t="s">
        <v>83</v>
      </c>
      <c r="G6" s="1242"/>
      <c r="H6" s="225"/>
      <c r="I6" s="225"/>
      <c r="J6" s="228"/>
      <c r="K6" s="229"/>
      <c r="L6" s="229"/>
      <c r="M6" s="203"/>
      <c r="N6" s="203"/>
      <c r="O6" s="203"/>
      <c r="P6" s="203"/>
      <c r="Q6" s="334"/>
      <c r="R6" s="203"/>
      <c r="S6" s="331"/>
      <c r="T6" s="331"/>
      <c r="U6" s="331"/>
      <c r="V6" s="331"/>
    </row>
    <row r="7" spans="1:256" ht="3" customHeight="1"/>
    <row r="8" spans="1:256" s="120" customFormat="1">
      <c r="A8" s="119"/>
      <c r="B8" s="35"/>
      <c r="C8" s="221"/>
      <c r="D8" s="1229" t="s">
        <v>15</v>
      </c>
      <c r="E8" s="1229"/>
      <c r="F8" s="1229" t="s">
        <v>396</v>
      </c>
      <c r="G8" s="1229"/>
      <c r="H8" s="1229"/>
      <c r="I8" s="1243" t="s">
        <v>397</v>
      </c>
      <c r="J8" s="1243"/>
      <c r="K8" s="1243"/>
      <c r="L8" s="1243"/>
      <c r="M8" s="203"/>
      <c r="N8" s="203"/>
      <c r="O8" s="203"/>
      <c r="P8" s="203"/>
      <c r="Q8" s="334"/>
      <c r="R8" s="203"/>
      <c r="S8" s="331"/>
      <c r="T8" s="331"/>
      <c r="U8" s="331"/>
      <c r="V8" s="331"/>
    </row>
    <row r="9" spans="1:256" s="120" customFormat="1" ht="20.25" customHeight="1">
      <c r="A9" s="119"/>
      <c r="B9" s="35"/>
      <c r="C9" s="221"/>
      <c r="D9" s="231" t="s">
        <v>91</v>
      </c>
      <c r="E9" s="231" t="s">
        <v>398</v>
      </c>
      <c r="F9" s="1234" t="s">
        <v>91</v>
      </c>
      <c r="G9" s="1235"/>
      <c r="H9" s="232" t="s">
        <v>398</v>
      </c>
      <c r="I9" s="1236" t="s">
        <v>91</v>
      </c>
      <c r="J9" s="1236"/>
      <c r="K9" s="232" t="s">
        <v>398</v>
      </c>
      <c r="L9" s="232" t="s">
        <v>399</v>
      </c>
      <c r="M9" s="203"/>
      <c r="N9" s="203"/>
      <c r="O9" s="203"/>
      <c r="P9" s="203"/>
      <c r="Q9" s="334"/>
      <c r="R9" s="203"/>
      <c r="S9" s="331"/>
      <c r="T9" s="331"/>
      <c r="U9" s="331"/>
      <c r="V9" s="331"/>
    </row>
    <row r="10" spans="1:256" ht="12" customHeight="1">
      <c r="C10" s="240"/>
      <c r="D10" s="329" t="s">
        <v>92</v>
      </c>
      <c r="E10" s="329" t="s">
        <v>48</v>
      </c>
      <c r="F10" s="1237" t="s">
        <v>49</v>
      </c>
      <c r="G10" s="1237"/>
      <c r="H10" s="329" t="s">
        <v>50</v>
      </c>
      <c r="I10" s="1237" t="s">
        <v>67</v>
      </c>
      <c r="J10" s="1237"/>
      <c r="K10" s="329" t="s">
        <v>68</v>
      </c>
      <c r="L10" s="329" t="s">
        <v>182</v>
      </c>
      <c r="M10" s="254"/>
      <c r="N10" s="254"/>
      <c r="O10" s="254"/>
      <c r="P10" s="254"/>
      <c r="Q10" s="230"/>
      <c r="R10" s="254"/>
      <c r="S10" s="330"/>
      <c r="T10" s="330"/>
      <c r="U10" s="330"/>
      <c r="V10" s="330"/>
    </row>
    <row r="11" spans="1:256" s="120" customFormat="1" hidden="1">
      <c r="A11" s="35"/>
      <c r="B11" s="35"/>
      <c r="C11" s="221"/>
      <c r="D11" s="233">
        <v>0</v>
      </c>
      <c r="E11" s="234"/>
      <c r="F11" s="155"/>
      <c r="G11" s="155"/>
      <c r="H11" s="235"/>
      <c r="I11" s="236"/>
      <c r="J11" s="155"/>
      <c r="K11" s="235"/>
      <c r="L11" s="237"/>
      <c r="M11" s="374" t="s">
        <v>500</v>
      </c>
      <c r="N11" s="203"/>
      <c r="O11" s="203"/>
      <c r="P11" s="203" t="s">
        <v>498</v>
      </c>
      <c r="Q11" s="334" t="s">
        <v>499</v>
      </c>
      <c r="R11" s="203" t="s">
        <v>563</v>
      </c>
      <c r="S11" s="331"/>
      <c r="T11" s="331"/>
      <c r="U11" s="331"/>
      <c r="V11" s="331"/>
    </row>
    <row r="12" spans="1:256" s="256" customFormat="1" ht="0.95" customHeight="1">
      <c r="A12" s="84"/>
      <c r="B12" s="1092" t="s">
        <v>403</v>
      </c>
      <c r="C12" s="1228"/>
      <c r="D12" s="1229">
        <v>1</v>
      </c>
      <c r="E12" s="1230" t="s">
        <v>1825</v>
      </c>
      <c r="F12" s="1191"/>
      <c r="G12" s="1179">
        <v>0</v>
      </c>
      <c r="H12" s="332"/>
      <c r="I12" s="241"/>
      <c r="J12" s="369" t="s">
        <v>497</v>
      </c>
      <c r="K12" s="1087"/>
      <c r="L12" s="257"/>
      <c r="M12" s="1098">
        <f>mergeValue(H12)</f>
        <v>0</v>
      </c>
      <c r="N12" s="1097"/>
      <c r="O12" s="1097"/>
      <c r="P12" s="1098" t="str">
        <f>IF(ISERROR(MATCH(Q12,MODesc,0)),"n","y")</f>
        <v>y</v>
      </c>
      <c r="Q12" s="1097" t="s">
        <v>1825</v>
      </c>
      <c r="R12" s="1098" t="str">
        <f>K12&amp;"("&amp;L12&amp;")"</f>
        <v>()</v>
      </c>
      <c r="S12" s="1092"/>
      <c r="T12" s="1092"/>
      <c r="U12" s="239"/>
      <c r="V12" s="1092"/>
      <c r="W12" s="1092"/>
      <c r="X12" s="1092"/>
      <c r="Y12" s="255"/>
      <c r="Z12" s="255"/>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c r="BT12" s="563"/>
      <c r="BU12" s="563"/>
      <c r="BV12" s="255"/>
      <c r="BW12" s="255"/>
      <c r="BX12" s="255"/>
      <c r="BY12" s="255"/>
      <c r="BZ12" s="255"/>
      <c r="CA12" s="255"/>
      <c r="CB12" s="255"/>
      <c r="CC12" s="255"/>
      <c r="CD12" s="255"/>
      <c r="CE12" s="255"/>
    </row>
    <row r="13" spans="1:256" s="256" customFormat="1" ht="0.95" customHeight="1">
      <c r="A13" s="84"/>
      <c r="B13" s="1092" t="s">
        <v>403</v>
      </c>
      <c r="C13" s="1228"/>
      <c r="D13" s="1229"/>
      <c r="E13" s="1231"/>
      <c r="F13" s="1232"/>
      <c r="G13" s="1229">
        <v>1</v>
      </c>
      <c r="H13" s="1226" t="s">
        <v>896</v>
      </c>
      <c r="I13" s="241"/>
      <c r="J13" s="369" t="s">
        <v>497</v>
      </c>
      <c r="K13" s="1087"/>
      <c r="L13" s="257"/>
      <c r="M13" s="1098" t="str">
        <f>mergeValue(H13)</f>
        <v>Сургутский муниципальный район</v>
      </c>
      <c r="N13" s="1097"/>
      <c r="O13" s="1097"/>
      <c r="P13" s="1097"/>
      <c r="Q13" s="1097"/>
      <c r="R13" s="1098" t="str">
        <f>K13&amp;"("&amp;L13&amp;")"</f>
        <v>()</v>
      </c>
      <c r="S13" s="1092"/>
      <c r="T13" s="1092"/>
      <c r="U13" s="239"/>
      <c r="V13" s="1092"/>
      <c r="W13" s="1092"/>
      <c r="X13" s="1092"/>
      <c r="Y13" s="255"/>
      <c r="Z13" s="255"/>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c r="BP13" s="563"/>
      <c r="BQ13" s="563"/>
      <c r="BR13" s="563"/>
      <c r="BS13" s="563"/>
      <c r="BT13" s="563"/>
      <c r="BU13" s="563"/>
      <c r="BV13" s="255"/>
      <c r="BW13" s="255"/>
      <c r="BX13" s="255"/>
      <c r="BY13" s="255"/>
      <c r="BZ13" s="255"/>
      <c r="CA13" s="255"/>
      <c r="CB13" s="255"/>
      <c r="CC13" s="255"/>
      <c r="CD13" s="255"/>
      <c r="CE13" s="255"/>
    </row>
    <row r="14" spans="1:256" s="256" customFormat="1" ht="15" customHeight="1">
      <c r="A14" s="84"/>
      <c r="B14" s="1092" t="s">
        <v>403</v>
      </c>
      <c r="C14" s="1228"/>
      <c r="D14" s="1229"/>
      <c r="E14" s="1231"/>
      <c r="F14" s="1233"/>
      <c r="G14" s="1229"/>
      <c r="H14" s="1227"/>
      <c r="I14" s="1197"/>
      <c r="J14" s="1179">
        <v>1</v>
      </c>
      <c r="K14" s="1190" t="s">
        <v>922</v>
      </c>
      <c r="L14" s="238" t="s">
        <v>923</v>
      </c>
      <c r="M14" s="1098" t="str">
        <f>mergeValue(H14)</f>
        <v>Сургутский муниципальный район</v>
      </c>
      <c r="N14" s="1097"/>
      <c r="O14" s="1097"/>
      <c r="P14" s="1097"/>
      <c r="Q14" s="1097"/>
      <c r="R14" s="1098" t="str">
        <f>K14&amp;" ("&amp;L14&amp;")"</f>
        <v>Федоровский (71826165)</v>
      </c>
      <c r="S14" s="1092"/>
      <c r="T14" s="1092"/>
      <c r="U14" s="239"/>
      <c r="V14" s="1092"/>
      <c r="W14" s="1092"/>
      <c r="X14" s="1092"/>
      <c r="Y14" s="255"/>
      <c r="Z14" s="255"/>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255"/>
      <c r="BW14" s="255"/>
      <c r="BX14" s="255"/>
      <c r="BY14" s="255"/>
      <c r="BZ14" s="255"/>
      <c r="CA14" s="255"/>
      <c r="CB14" s="255"/>
      <c r="CC14" s="255"/>
      <c r="CD14" s="255"/>
      <c r="CE14" s="255"/>
    </row>
    <row r="15" spans="1:256" s="120" customFormat="1" ht="0.95" customHeight="1">
      <c r="A15" s="35"/>
      <c r="B15" s="35" t="s">
        <v>400</v>
      </c>
      <c r="C15" s="221"/>
      <c r="D15" s="241"/>
      <c r="E15" s="195"/>
      <c r="F15" s="243"/>
      <c r="G15" s="243"/>
      <c r="H15" s="243"/>
      <c r="I15" s="243"/>
      <c r="J15" s="243"/>
      <c r="K15" s="243"/>
      <c r="L15" s="244"/>
      <c r="M15" s="374"/>
      <c r="N15" s="203"/>
      <c r="O15" s="203"/>
      <c r="P15" s="203"/>
      <c r="Q15" s="334" t="s">
        <v>18</v>
      </c>
      <c r="R15" s="203"/>
      <c r="S15" s="331"/>
      <c r="T15" s="331"/>
      <c r="U15" s="331"/>
      <c r="V15" s="331"/>
    </row>
    <row r="16" spans="1:256" s="120" customFormat="1" ht="21" customHeight="1">
      <c r="A16" s="119"/>
      <c r="B16" s="35"/>
      <c r="C16" s="223"/>
      <c r="D16" s="245"/>
      <c r="E16" s="245"/>
      <c r="F16" s="245"/>
      <c r="G16" s="245"/>
      <c r="H16" s="245"/>
      <c r="I16" s="245"/>
      <c r="J16" s="245"/>
      <c r="K16" s="245"/>
      <c r="L16" s="245"/>
      <c r="M16" s="203"/>
      <c r="N16" s="203"/>
      <c r="O16" s="203"/>
      <c r="P16" s="203"/>
      <c r="Q16" s="334"/>
      <c r="R16" s="203"/>
      <c r="S16" s="331"/>
      <c r="T16" s="331"/>
      <c r="U16" s="331"/>
      <c r="V16" s="331"/>
    </row>
    <row r="17" spans="1:22" s="120" customFormat="1">
      <c r="A17" s="119"/>
      <c r="B17" s="35"/>
      <c r="C17" s="223"/>
      <c r="D17" s="35"/>
      <c r="E17" s="35"/>
      <c r="F17" s="35"/>
      <c r="G17" s="35"/>
      <c r="H17" s="35"/>
      <c r="I17" s="35"/>
      <c r="J17" s="35"/>
      <c r="K17" s="35"/>
      <c r="L17" s="35"/>
      <c r="M17" s="203"/>
      <c r="N17" s="203"/>
      <c r="O17" s="203"/>
      <c r="P17" s="203"/>
      <c r="Q17" s="334"/>
      <c r="R17" s="203"/>
      <c r="S17" s="331"/>
      <c r="T17" s="331"/>
      <c r="U17" s="331"/>
      <c r="V17" s="331"/>
    </row>
    <row r="18" spans="1:22" s="120" customFormat="1" ht="0.75" customHeight="1">
      <c r="A18" s="119"/>
      <c r="B18" s="35"/>
      <c r="C18" s="223"/>
      <c r="D18" s="35"/>
      <c r="E18" s="35"/>
      <c r="F18" s="35"/>
      <c r="G18" s="35"/>
      <c r="H18" s="35"/>
      <c r="I18" s="35"/>
      <c r="J18" s="35"/>
      <c r="K18" s="35"/>
      <c r="L18" s="35"/>
      <c r="M18" s="203"/>
      <c r="N18" s="203"/>
      <c r="O18" s="203"/>
      <c r="P18" s="203"/>
      <c r="Q18" s="334"/>
      <c r="R18" s="203"/>
      <c r="S18" s="331"/>
      <c r="T18" s="331"/>
      <c r="U18" s="331"/>
      <c r="V18" s="331"/>
    </row>
    <row r="19" spans="1:22" s="247" customFormat="1" ht="10.5">
      <c r="A19" s="246"/>
      <c r="C19" s="248"/>
      <c r="D19" s="249"/>
      <c r="E19" s="249"/>
      <c r="M19" s="203"/>
      <c r="N19" s="203"/>
      <c r="O19" s="203"/>
      <c r="P19" s="203"/>
      <c r="Q19" s="334"/>
      <c r="R19" s="203"/>
      <c r="S19" s="331"/>
      <c r="T19" s="331"/>
      <c r="U19" s="331"/>
      <c r="V19" s="331"/>
    </row>
    <row r="20" spans="1:22" s="247" customFormat="1" ht="10.5">
      <c r="A20" s="246"/>
      <c r="C20" s="248"/>
      <c r="D20" s="249"/>
      <c r="E20" s="249"/>
      <c r="M20" s="203"/>
      <c r="N20" s="203"/>
      <c r="O20" s="203"/>
      <c r="P20" s="203"/>
      <c r="Q20" s="334"/>
      <c r="R20" s="203"/>
      <c r="S20" s="331"/>
      <c r="T20" s="331"/>
      <c r="U20" s="331"/>
      <c r="V20" s="331"/>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T">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329</v>
      </c>
    </row>
    <row r="2" spans="1:2">
      <c r="A2" s="1201">
        <v>4213775</v>
      </c>
      <c r="B2" s="1201" t="s">
        <v>582</v>
      </c>
    </row>
    <row r="3" spans="1:2">
      <c r="A3" s="1201">
        <v>4213784</v>
      </c>
      <c r="B3" s="1201" t="s">
        <v>675</v>
      </c>
    </row>
    <row r="4" spans="1:2">
      <c r="A4" s="1201">
        <v>4213781</v>
      </c>
      <c r="B4" s="1201" t="s">
        <v>674</v>
      </c>
    </row>
    <row r="5" spans="1:2">
      <c r="A5" s="1201">
        <v>4213776</v>
      </c>
      <c r="B5" s="1201" t="s">
        <v>583</v>
      </c>
    </row>
    <row r="6" spans="1:2">
      <c r="A6" s="1201">
        <v>4213777</v>
      </c>
      <c r="B6" s="1201" t="s">
        <v>584</v>
      </c>
    </row>
    <row r="7" spans="1:2">
      <c r="A7" s="1201">
        <v>4213778</v>
      </c>
      <c r="B7" s="1201" t="s">
        <v>585</v>
      </c>
    </row>
    <row r="8" spans="1:2">
      <c r="A8" s="1201">
        <v>4213780</v>
      </c>
      <c r="B8" s="1201" t="s">
        <v>586</v>
      </c>
    </row>
    <row r="9" spans="1:2">
      <c r="A9" s="1201">
        <v>4213779</v>
      </c>
      <c r="B9" s="1201" t="s">
        <v>589</v>
      </c>
    </row>
    <row r="10" spans="1:2">
      <c r="A10" s="1201">
        <v>4213783</v>
      </c>
      <c r="B10" s="1201" t="s">
        <v>588</v>
      </c>
    </row>
    <row r="11" spans="1:2">
      <c r="A11" s="1201">
        <v>4213782</v>
      </c>
      <c r="B11" s="1201"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330</v>
      </c>
    </row>
    <row r="2" spans="1:2">
      <c r="A2" s="1201">
        <v>4190064</v>
      </c>
      <c r="B2" s="1201" t="s">
        <v>978</v>
      </c>
    </row>
    <row r="3" spans="1:2">
      <c r="A3" s="1201">
        <v>4190065</v>
      </c>
      <c r="B3" s="1201" t="s">
        <v>979</v>
      </c>
    </row>
    <row r="4" spans="1:2">
      <c r="A4" s="1201">
        <v>4190066</v>
      </c>
      <c r="B4" s="1201" t="s">
        <v>980</v>
      </c>
    </row>
    <row r="5" spans="1:2">
      <c r="A5" s="1201">
        <v>4190067</v>
      </c>
      <c r="B5" s="1201" t="s">
        <v>981</v>
      </c>
    </row>
    <row r="6" spans="1:2">
      <c r="A6" s="1201">
        <v>4190068</v>
      </c>
      <c r="B6" s="1201" t="s">
        <v>982</v>
      </c>
    </row>
    <row r="7" spans="1:2">
      <c r="A7" s="1201">
        <v>4190069</v>
      </c>
      <c r="B7" s="1201" t="s">
        <v>983</v>
      </c>
    </row>
    <row r="8" spans="1:2">
      <c r="A8" s="1201">
        <v>4190070</v>
      </c>
      <c r="B8" s="1201" t="s">
        <v>984</v>
      </c>
    </row>
    <row r="9" spans="1:2">
      <c r="A9" s="1201">
        <v>4190071</v>
      </c>
      <c r="B9" s="1201" t="s">
        <v>985</v>
      </c>
    </row>
    <row r="10" spans="1:2">
      <c r="A10" s="1201">
        <v>4190072</v>
      </c>
      <c r="B10" s="1201" t="s">
        <v>986</v>
      </c>
    </row>
    <row r="11" spans="1:2">
      <c r="A11" s="1201">
        <v>4190073</v>
      </c>
      <c r="B11" s="1201" t="s">
        <v>987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755</v>
      </c>
    </row>
    <row r="6" spans="1:2">
      <c r="A6" t="s">
        <v>414</v>
      </c>
      <c r="B6" t="s">
        <v>756</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753</v>
      </c>
      <c r="B32" t="s">
        <v>556</v>
      </c>
    </row>
    <row r="33" spans="1:2">
      <c r="A33" t="s">
        <v>754</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R21" sqref="R21:R22"/>
    </sheetView>
  </sheetViews>
  <sheetFormatPr defaultRowHeight="11.25"/>
  <cols>
    <col min="1" max="2" width="3.7109375" style="201" hidden="1" customWidth="1"/>
    <col min="3" max="3" width="3.7109375" style="96" bestFit="1" customWidth="1"/>
    <col min="4" max="4" width="6.140625" style="96" customWidth="1"/>
    <col min="5" max="5" width="113"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1" customWidth="1"/>
    <col min="21" max="21" width="5.7109375" style="501" customWidth="1"/>
    <col min="22" max="22" width="34.42578125" style="501" customWidth="1"/>
    <col min="23" max="23" width="30.7109375" style="96" customWidth="1"/>
    <col min="24" max="24" width="3.7109375" style="96" customWidth="1"/>
    <col min="25" max="16384" width="9.140625" style="96"/>
  </cols>
  <sheetData>
    <row r="1" spans="1:24" ht="11.25" hidden="1" customHeight="1">
      <c r="A1" s="207"/>
    </row>
    <row r="2" spans="1:24" ht="11.25" hidden="1" customHeight="1"/>
    <row r="3" spans="1:24" ht="11.25" hidden="1" customHeight="1"/>
    <row r="4" spans="1:24" ht="3" customHeight="1"/>
    <row r="5" spans="1:24" s="114" customFormat="1" ht="29.1" customHeight="1">
      <c r="A5" s="202"/>
      <c r="B5" s="202"/>
      <c r="D5" s="1238" t="s">
        <v>627</v>
      </c>
      <c r="E5" s="1239"/>
      <c r="F5" s="1239"/>
      <c r="G5" s="1239"/>
      <c r="H5" s="1239"/>
      <c r="I5" s="1239"/>
      <c r="J5" s="1240"/>
      <c r="K5" s="406"/>
      <c r="L5" s="169"/>
      <c r="M5" s="169"/>
      <c r="N5" s="169"/>
      <c r="O5" s="169"/>
      <c r="P5" s="169"/>
      <c r="Q5" s="169"/>
      <c r="R5" s="169"/>
      <c r="S5" s="535"/>
      <c r="T5" s="535"/>
      <c r="U5" s="535"/>
      <c r="V5" s="535"/>
      <c r="W5" s="169"/>
    </row>
    <row r="6" spans="1:24" s="436" customFormat="1" ht="3" customHeight="1">
      <c r="A6" s="291"/>
      <c r="B6" s="291"/>
      <c r="D6" s="1264"/>
      <c r="E6" s="1265"/>
      <c r="F6" s="1265"/>
      <c r="G6" s="1265"/>
      <c r="H6" s="1265"/>
      <c r="I6" s="1265"/>
      <c r="J6" s="1266"/>
      <c r="S6" s="612"/>
      <c r="T6" s="612"/>
      <c r="U6" s="612"/>
      <c r="V6" s="612"/>
    </row>
    <row r="7" spans="1:24" s="436" customFormat="1" ht="5.25" hidden="1" customHeight="1">
      <c r="A7" s="291"/>
      <c r="B7" s="291"/>
      <c r="E7" s="1267"/>
      <c r="F7" s="1267"/>
      <c r="G7" s="1263"/>
      <c r="H7" s="1263"/>
      <c r="I7" s="1263"/>
      <c r="J7" s="1263"/>
      <c r="S7" s="612"/>
      <c r="T7" s="612"/>
      <c r="U7" s="612"/>
      <c r="V7" s="612"/>
    </row>
    <row r="8" spans="1:24" s="436" customFormat="1" ht="5.25" hidden="1" customHeight="1">
      <c r="A8" s="291"/>
      <c r="B8" s="291"/>
      <c r="E8" s="1267"/>
      <c r="F8" s="1267"/>
      <c r="G8" s="1263"/>
      <c r="H8" s="1263"/>
      <c r="I8" s="1263"/>
      <c r="J8" s="1263"/>
      <c r="S8" s="612"/>
      <c r="T8" s="612"/>
      <c r="U8" s="612"/>
      <c r="V8" s="612"/>
    </row>
    <row r="9" spans="1:24" s="436" customFormat="1" ht="5.25" hidden="1" customHeight="1">
      <c r="A9" s="291"/>
      <c r="B9" s="291"/>
      <c r="E9" s="1267"/>
      <c r="F9" s="1267"/>
      <c r="G9" s="1263"/>
      <c r="H9" s="1263"/>
      <c r="I9" s="1263"/>
      <c r="J9" s="1263"/>
      <c r="S9" s="612"/>
      <c r="T9" s="612"/>
      <c r="U9" s="612"/>
      <c r="V9" s="612"/>
    </row>
    <row r="10" spans="1:24" s="612" customFormat="1" ht="5.25" hidden="1">
      <c r="A10" s="291"/>
      <c r="B10" s="291"/>
      <c r="E10" s="1268"/>
      <c r="F10" s="1268"/>
      <c r="G10" s="786"/>
      <c r="H10" s="432"/>
      <c r="I10" s="744"/>
      <c r="J10" s="744"/>
    </row>
    <row r="11" spans="1:24" s="152" customFormat="1" ht="18.75" hidden="1" customHeight="1">
      <c r="A11" s="291"/>
      <c r="B11" s="291"/>
      <c r="D11" s="145"/>
      <c r="E11" s="1269" t="s">
        <v>634</v>
      </c>
      <c r="F11" s="1269"/>
      <c r="G11" s="1198" t="s">
        <v>84</v>
      </c>
      <c r="H11" s="434"/>
      <c r="I11" s="159"/>
      <c r="J11" s="145"/>
      <c r="K11" s="146"/>
      <c r="L11" s="145"/>
      <c r="M11" s="145"/>
      <c r="N11" s="146"/>
      <c r="O11" s="146"/>
      <c r="P11" s="145"/>
      <c r="Q11" s="145"/>
      <c r="R11" s="146"/>
      <c r="S11" s="521"/>
      <c r="T11" s="520"/>
      <c r="U11" s="520"/>
      <c r="V11" s="521"/>
    </row>
    <row r="12" spans="1:24" s="436" customFormat="1" ht="18.75" hidden="1">
      <c r="A12" s="291"/>
      <c r="B12" s="291"/>
      <c r="E12" s="1269" t="s">
        <v>635</v>
      </c>
      <c r="F12" s="1269"/>
      <c r="G12" s="1198" t="s">
        <v>84</v>
      </c>
      <c r="H12" s="434"/>
      <c r="I12" s="432"/>
      <c r="J12" s="435"/>
      <c r="K12" s="431"/>
      <c r="L12" s="431"/>
      <c r="M12" s="431"/>
      <c r="N12" s="430"/>
      <c r="O12" s="431"/>
      <c r="P12" s="431"/>
      <c r="Q12" s="431"/>
      <c r="R12" s="430"/>
      <c r="S12" s="611"/>
      <c r="T12" s="611"/>
      <c r="U12" s="611"/>
      <c r="V12" s="610"/>
    </row>
    <row r="13" spans="1:24" s="436" customFormat="1" ht="5.25" hidden="1" customHeight="1">
      <c r="A13" s="291"/>
      <c r="B13" s="291"/>
      <c r="E13" s="1262"/>
      <c r="F13" s="1262"/>
      <c r="G13" s="433"/>
      <c r="H13" s="432"/>
      <c r="I13" s="431"/>
      <c r="J13" s="431"/>
      <c r="K13" s="431"/>
      <c r="L13" s="431"/>
      <c r="M13" s="431"/>
      <c r="N13" s="430"/>
      <c r="O13" s="431"/>
      <c r="P13" s="431"/>
      <c r="Q13" s="431"/>
      <c r="R13" s="430"/>
      <c r="S13" s="611"/>
      <c r="T13" s="611"/>
      <c r="U13" s="611"/>
      <c r="V13" s="610"/>
    </row>
    <row r="14" spans="1:24" s="436" customFormat="1" ht="5.25" hidden="1" customHeight="1">
      <c r="A14" s="291"/>
      <c r="B14" s="291"/>
      <c r="S14" s="612"/>
      <c r="T14" s="612"/>
      <c r="U14" s="612"/>
      <c r="V14" s="612"/>
    </row>
    <row r="15" spans="1:24" s="429" customFormat="1" ht="5.25" hidden="1" customHeight="1">
      <c r="A15" s="438"/>
      <c r="B15" s="438"/>
      <c r="S15" s="609"/>
      <c r="T15" s="609"/>
      <c r="U15" s="609"/>
      <c r="V15" s="609"/>
    </row>
    <row r="16" spans="1:24" s="114" customFormat="1" ht="3" customHeight="1">
      <c r="A16" s="202"/>
      <c r="B16" s="202"/>
      <c r="D16" s="292"/>
      <c r="E16" s="292"/>
      <c r="F16" s="292"/>
      <c r="G16" s="292"/>
      <c r="H16" s="292"/>
      <c r="I16" s="292"/>
      <c r="J16" s="292"/>
      <c r="K16" s="292"/>
      <c r="L16" s="292"/>
      <c r="M16" s="292"/>
      <c r="N16" s="292"/>
      <c r="O16" s="292"/>
      <c r="P16" s="292"/>
      <c r="Q16" s="292"/>
      <c r="R16" s="292"/>
      <c r="S16" s="292"/>
      <c r="T16" s="292"/>
      <c r="U16" s="292"/>
      <c r="V16" s="292"/>
      <c r="W16" s="292"/>
      <c r="X16" s="147"/>
    </row>
    <row r="17" spans="1:24" ht="27" customHeight="1">
      <c r="D17" s="1261" t="s">
        <v>91</v>
      </c>
      <c r="E17" s="1261" t="s">
        <v>296</v>
      </c>
      <c r="F17" s="1261" t="s">
        <v>79</v>
      </c>
      <c r="G17" s="1261" t="s">
        <v>436</v>
      </c>
      <c r="H17" s="1261" t="s">
        <v>91</v>
      </c>
      <c r="I17" s="1261"/>
      <c r="J17" s="1261" t="s">
        <v>19</v>
      </c>
      <c r="K17" s="1273" t="s">
        <v>462</v>
      </c>
      <c r="L17" s="1273"/>
      <c r="M17" s="1273"/>
      <c r="N17" s="1273"/>
      <c r="O17" s="1273" t="s">
        <v>625</v>
      </c>
      <c r="P17" s="1273"/>
      <c r="Q17" s="1273"/>
      <c r="R17" s="1273"/>
      <c r="S17" s="1273" t="s">
        <v>626</v>
      </c>
      <c r="T17" s="1273"/>
      <c r="U17" s="1273"/>
      <c r="V17" s="1273"/>
      <c r="W17" s="1261" t="s">
        <v>243</v>
      </c>
    </row>
    <row r="18" spans="1:24" ht="30.75" customHeight="1">
      <c r="D18" s="1261"/>
      <c r="E18" s="1261"/>
      <c r="F18" s="1261"/>
      <c r="G18" s="1261"/>
      <c r="H18" s="1261"/>
      <c r="I18" s="1261"/>
      <c r="J18" s="1261"/>
      <c r="K18" s="109" t="s">
        <v>299</v>
      </c>
      <c r="L18" s="1261" t="s">
        <v>91</v>
      </c>
      <c r="M18" s="1261"/>
      <c r="N18" s="109" t="s">
        <v>229</v>
      </c>
      <c r="O18" s="109" t="s">
        <v>299</v>
      </c>
      <c r="P18" s="1261" t="s">
        <v>91</v>
      </c>
      <c r="Q18" s="1261"/>
      <c r="R18" s="109" t="s">
        <v>229</v>
      </c>
      <c r="S18" s="508" t="s">
        <v>299</v>
      </c>
      <c r="T18" s="1261" t="s">
        <v>91</v>
      </c>
      <c r="U18" s="1261"/>
      <c r="V18" s="508" t="s">
        <v>398</v>
      </c>
      <c r="W18" s="1261"/>
    </row>
    <row r="19" spans="1:24" s="380" customFormat="1" ht="12" customHeight="1">
      <c r="A19" s="379"/>
      <c r="B19" s="379"/>
      <c r="D19" s="39" t="s">
        <v>92</v>
      </c>
      <c r="E19" s="39" t="s">
        <v>48</v>
      </c>
      <c r="F19" s="39" t="s">
        <v>49</v>
      </c>
      <c r="G19" s="39" t="s">
        <v>50</v>
      </c>
      <c r="H19" s="1270" t="s">
        <v>67</v>
      </c>
      <c r="I19" s="1270"/>
      <c r="J19" s="39" t="s">
        <v>68</v>
      </c>
      <c r="K19" s="39" t="s">
        <v>182</v>
      </c>
      <c r="L19" s="1270" t="s">
        <v>183</v>
      </c>
      <c r="M19" s="1270"/>
      <c r="N19" s="39" t="s">
        <v>207</v>
      </c>
      <c r="O19" s="39" t="s">
        <v>208</v>
      </c>
      <c r="P19" s="1270" t="s">
        <v>209</v>
      </c>
      <c r="Q19" s="1270"/>
      <c r="R19" s="39" t="s">
        <v>210</v>
      </c>
      <c r="S19" s="493" t="s">
        <v>209</v>
      </c>
      <c r="T19" s="1270" t="s">
        <v>210</v>
      </c>
      <c r="U19" s="1270"/>
      <c r="V19" s="493" t="s">
        <v>211</v>
      </c>
      <c r="W19" s="39" t="s">
        <v>212</v>
      </c>
    </row>
    <row r="20" spans="1:24" ht="14.25" hidden="1" customHeight="1">
      <c r="C20" s="289"/>
      <c r="D20" s="325">
        <v>0</v>
      </c>
      <c r="E20" s="375"/>
      <c r="F20" s="375"/>
      <c r="G20" s="115"/>
      <c r="H20" s="376"/>
      <c r="I20" s="376"/>
      <c r="J20" s="212"/>
      <c r="K20" s="115"/>
      <c r="L20" s="212"/>
      <c r="M20" s="212"/>
      <c r="N20" s="377"/>
      <c r="O20" s="115"/>
      <c r="P20" s="212"/>
      <c r="Q20" s="212"/>
      <c r="R20" s="378"/>
      <c r="S20" s="510"/>
      <c r="T20" s="559"/>
      <c r="U20" s="559"/>
      <c r="V20" s="596"/>
      <c r="W20" s="115"/>
      <c r="X20" s="168"/>
    </row>
    <row r="21" spans="1:24" s="1178" customFormat="1" ht="17.100000000000001" customHeight="1">
      <c r="A21" s="709">
        <v>13</v>
      </c>
      <c r="C21" s="289"/>
      <c r="D21" s="1252">
        <v>1</v>
      </c>
      <c r="E21" s="1253" t="s">
        <v>675</v>
      </c>
      <c r="F21" s="1257" t="s">
        <v>1826</v>
      </c>
      <c r="G21" s="1260" t="s">
        <v>84</v>
      </c>
      <c r="H21" s="1252"/>
      <c r="I21" s="1252">
        <v>1</v>
      </c>
      <c r="J21" s="1274" t="s">
        <v>1827</v>
      </c>
      <c r="K21" s="1247" t="s">
        <v>83</v>
      </c>
      <c r="L21" s="1244"/>
      <c r="M21" s="1244" t="s">
        <v>92</v>
      </c>
      <c r="N21" s="1250" t="s">
        <v>1825</v>
      </c>
      <c r="O21" s="1247" t="s">
        <v>83</v>
      </c>
      <c r="P21" s="1244"/>
      <c r="Q21" s="1244" t="s">
        <v>92</v>
      </c>
      <c r="R21" s="1245" t="s">
        <v>1828</v>
      </c>
      <c r="S21" s="1247" t="s">
        <v>84</v>
      </c>
      <c r="T21" s="1032"/>
      <c r="U21" s="1032" t="s">
        <v>92</v>
      </c>
      <c r="V21" s="1199"/>
      <c r="W21" s="287"/>
    </row>
    <row r="22" spans="1:24" s="1178" customFormat="1" ht="15" customHeight="1">
      <c r="A22" s="709"/>
      <c r="C22" s="708"/>
      <c r="D22" s="1252"/>
      <c r="E22" s="1254"/>
      <c r="F22" s="1258"/>
      <c r="G22" s="1260"/>
      <c r="H22" s="1252"/>
      <c r="I22" s="1252"/>
      <c r="J22" s="1275"/>
      <c r="K22" s="1247"/>
      <c r="L22" s="1244"/>
      <c r="M22" s="1244"/>
      <c r="N22" s="1250"/>
      <c r="O22" s="1247"/>
      <c r="P22" s="1244"/>
      <c r="Q22" s="1244"/>
      <c r="R22" s="1246"/>
      <c r="S22" s="1247"/>
      <c r="T22" s="1034"/>
      <c r="U22" s="705"/>
      <c r="V22" s="706"/>
      <c r="W22" s="707"/>
    </row>
    <row r="23" spans="1:24" s="1178" customFormat="1" ht="17.100000000000001" customHeight="1">
      <c r="A23" s="709"/>
      <c r="C23" s="708"/>
      <c r="D23" s="1249"/>
      <c r="E23" s="1255"/>
      <c r="F23" s="1258"/>
      <c r="G23" s="1248"/>
      <c r="H23" s="1249"/>
      <c r="I23" s="1249"/>
      <c r="J23" s="1275"/>
      <c r="K23" s="1248"/>
      <c r="L23" s="1249"/>
      <c r="M23" s="1249"/>
      <c r="N23" s="1251"/>
      <c r="O23" s="1248"/>
      <c r="P23" s="1192"/>
      <c r="Q23" s="705"/>
      <c r="R23" s="706"/>
      <c r="S23" s="702"/>
      <c r="T23" s="702"/>
      <c r="U23" s="702"/>
      <c r="V23" s="702"/>
      <c r="W23" s="707"/>
    </row>
    <row r="24" spans="1:24" s="1178" customFormat="1" ht="15" customHeight="1">
      <c r="A24" s="709"/>
      <c r="C24" s="708"/>
      <c r="D24" s="1249"/>
      <c r="E24" s="1255"/>
      <c r="F24" s="1258"/>
      <c r="G24" s="1248"/>
      <c r="H24" s="1249"/>
      <c r="I24" s="1249"/>
      <c r="J24" s="1276"/>
      <c r="K24" s="1248"/>
      <c r="L24" s="705"/>
      <c r="M24" s="706"/>
      <c r="N24" s="706"/>
      <c r="O24" s="706"/>
      <c r="P24" s="706"/>
      <c r="Q24" s="706"/>
      <c r="R24" s="706"/>
      <c r="S24" s="702"/>
      <c r="T24" s="702"/>
      <c r="U24" s="702"/>
      <c r="V24" s="702"/>
      <c r="W24" s="707"/>
    </row>
    <row r="25" spans="1:24" s="1178" customFormat="1" ht="15" customHeight="1">
      <c r="A25" s="709"/>
      <c r="C25" s="708"/>
      <c r="D25" s="1249"/>
      <c r="E25" s="1256"/>
      <c r="F25" s="1259"/>
      <c r="G25" s="1248"/>
      <c r="H25" s="705"/>
      <c r="I25" s="706"/>
      <c r="J25" s="706"/>
      <c r="K25" s="706"/>
      <c r="L25" s="706"/>
      <c r="M25" s="706"/>
      <c r="N25" s="706"/>
      <c r="O25" s="706"/>
      <c r="P25" s="706"/>
      <c r="Q25" s="706"/>
      <c r="R25" s="706"/>
      <c r="S25" s="702"/>
      <c r="T25" s="702"/>
      <c r="U25" s="702"/>
      <c r="V25" s="702"/>
      <c r="W25" s="707"/>
    </row>
    <row r="26" spans="1:24" ht="17.100000000000001" customHeight="1">
      <c r="D26" s="111"/>
      <c r="E26" s="706"/>
      <c r="F26" s="112"/>
      <c r="G26" s="112"/>
      <c r="H26" s="112"/>
      <c r="I26" s="112"/>
      <c r="J26" s="112"/>
      <c r="K26" s="112"/>
      <c r="L26" s="112"/>
      <c r="M26" s="112"/>
      <c r="N26" s="112"/>
      <c r="O26" s="112"/>
      <c r="P26" s="112"/>
      <c r="Q26" s="112"/>
      <c r="R26" s="112"/>
      <c r="S26" s="509"/>
      <c r="T26" s="509"/>
      <c r="U26" s="509"/>
      <c r="V26" s="509"/>
      <c r="W26" s="113"/>
    </row>
    <row r="27" spans="1:24" ht="3" customHeight="1"/>
    <row r="28" spans="1:24" ht="11.25" hidden="1" customHeight="1"/>
    <row r="29" spans="1:24" ht="0.95" customHeight="1"/>
    <row r="30" spans="1:24" ht="23.25" customHeight="1"/>
    <row r="31" spans="1:24" ht="3" customHeight="1"/>
    <row r="32" spans="1:24" ht="17.100000000000001" customHeight="1">
      <c r="E32" s="1277" t="s">
        <v>644</v>
      </c>
      <c r="F32" s="1277"/>
      <c r="G32" s="1277"/>
      <c r="H32" s="1277"/>
      <c r="I32" s="1277"/>
      <c r="J32" s="1277"/>
      <c r="K32" s="1277"/>
      <c r="L32" s="1277"/>
      <c r="M32" s="1277"/>
      <c r="N32" s="1277"/>
      <c r="O32" s="1277"/>
      <c r="P32" s="1277"/>
      <c r="Q32" s="1277"/>
      <c r="R32" s="1277"/>
      <c r="S32" s="1277"/>
      <c r="T32" s="1277"/>
      <c r="U32" s="1277"/>
      <c r="V32" s="1277"/>
      <c r="W32" s="1277"/>
    </row>
    <row r="33" spans="5:23" ht="36.950000000000003" customHeight="1">
      <c r="E33" s="1271" t="s">
        <v>646</v>
      </c>
      <c r="F33" s="1272"/>
      <c r="G33" s="1272"/>
      <c r="H33" s="1272"/>
      <c r="I33" s="1272"/>
      <c r="J33" s="1272"/>
      <c r="K33" s="1272"/>
      <c r="L33" s="1272"/>
      <c r="M33" s="1272"/>
      <c r="N33" s="1272"/>
      <c r="O33" s="1272"/>
      <c r="P33" s="1272"/>
      <c r="Q33" s="1272"/>
      <c r="R33" s="1272"/>
      <c r="S33" s="1272"/>
      <c r="T33" s="1272"/>
      <c r="U33" s="1272"/>
      <c r="V33" s="1272"/>
      <c r="W33" s="1272"/>
    </row>
    <row r="34" spans="5:23" ht="17.100000000000001" customHeight="1">
      <c r="E34" s="1271" t="s">
        <v>647</v>
      </c>
      <c r="F34" s="1272"/>
      <c r="G34" s="1272"/>
      <c r="H34" s="1272"/>
      <c r="I34" s="1272"/>
      <c r="J34" s="1272"/>
      <c r="K34" s="1272"/>
      <c r="L34" s="1272"/>
      <c r="M34" s="1272"/>
      <c r="N34" s="1272"/>
      <c r="O34" s="1272"/>
      <c r="P34" s="1272"/>
      <c r="Q34" s="1272"/>
      <c r="R34" s="1272"/>
      <c r="S34" s="1272"/>
      <c r="T34" s="1272"/>
      <c r="U34" s="1272"/>
      <c r="V34" s="1272"/>
      <c r="W34" s="1272"/>
    </row>
    <row r="35" spans="5:23" ht="27" customHeight="1">
      <c r="E35" s="1271" t="s">
        <v>648</v>
      </c>
      <c r="F35" s="1272"/>
      <c r="G35" s="1272"/>
      <c r="H35" s="1272"/>
      <c r="I35" s="1272"/>
      <c r="J35" s="1272"/>
      <c r="K35" s="1272"/>
      <c r="L35" s="1272"/>
      <c r="M35" s="1272"/>
      <c r="N35" s="1272"/>
      <c r="O35" s="1272"/>
      <c r="P35" s="1272"/>
      <c r="Q35" s="1272"/>
      <c r="R35" s="1272"/>
      <c r="S35" s="1272"/>
      <c r="T35" s="1272"/>
      <c r="U35" s="1272"/>
      <c r="V35" s="1272"/>
      <c r="W35" s="1272"/>
    </row>
    <row r="36" spans="5:23" ht="17.100000000000001" customHeight="1">
      <c r="E36" s="1271" t="s">
        <v>649</v>
      </c>
      <c r="F36" s="1272"/>
      <c r="G36" s="1272"/>
      <c r="H36" s="1272"/>
      <c r="I36" s="1272"/>
      <c r="J36" s="1272"/>
      <c r="K36" s="1272"/>
      <c r="L36" s="1272"/>
      <c r="M36" s="1272"/>
      <c r="N36" s="1272"/>
      <c r="O36" s="1272"/>
      <c r="P36" s="1272"/>
      <c r="Q36" s="1272"/>
      <c r="R36" s="1272"/>
      <c r="S36" s="1272"/>
      <c r="T36" s="1272"/>
      <c r="U36" s="1272"/>
      <c r="V36" s="1272"/>
      <c r="W36" s="1272"/>
    </row>
    <row r="37" spans="5:23" ht="15" customHeight="1">
      <c r="E37" s="743"/>
      <c r="F37" s="209"/>
      <c r="G37" s="209"/>
      <c r="H37" s="209"/>
      <c r="I37" s="209"/>
      <c r="J37" s="209"/>
      <c r="K37" s="209"/>
      <c r="L37" s="209"/>
      <c r="M37" s="209"/>
      <c r="N37" s="209"/>
      <c r="O37" s="209"/>
      <c r="P37" s="209"/>
      <c r="Q37" s="209"/>
      <c r="R37" s="209"/>
      <c r="S37" s="209"/>
      <c r="T37" s="209"/>
      <c r="U37" s="209"/>
      <c r="V37" s="209"/>
      <c r="W37" s="209"/>
    </row>
    <row r="38" spans="5:23" ht="15" customHeight="1">
      <c r="E38" s="1277" t="s">
        <v>645</v>
      </c>
      <c r="F38" s="1277"/>
      <c r="G38" s="1277"/>
      <c r="H38" s="1277"/>
      <c r="I38" s="1277"/>
      <c r="J38" s="1277"/>
      <c r="K38" s="1277"/>
      <c r="L38" s="1277"/>
      <c r="M38" s="1277"/>
      <c r="N38" s="1277"/>
      <c r="O38" s="1277"/>
      <c r="P38" s="1277"/>
      <c r="Q38" s="1277"/>
      <c r="R38" s="1277"/>
      <c r="S38" s="1277"/>
      <c r="T38" s="1277"/>
      <c r="U38" s="1277"/>
      <c r="V38" s="1277"/>
      <c r="W38" s="1277"/>
    </row>
    <row r="39" spans="5:23" ht="17.100000000000001" customHeight="1">
      <c r="E39" s="1271" t="s">
        <v>650</v>
      </c>
      <c r="F39" s="1272"/>
      <c r="G39" s="1272"/>
      <c r="H39" s="1272"/>
      <c r="I39" s="1272"/>
      <c r="J39" s="1272"/>
      <c r="K39" s="1272"/>
      <c r="L39" s="1272"/>
      <c r="M39" s="1272"/>
      <c r="N39" s="1272"/>
      <c r="O39" s="1272"/>
      <c r="P39" s="1272"/>
      <c r="Q39" s="1272"/>
      <c r="R39" s="1272"/>
      <c r="S39" s="1272"/>
      <c r="T39" s="1272"/>
      <c r="U39" s="1272"/>
      <c r="V39" s="1272"/>
      <c r="W39" s="1272"/>
    </row>
    <row r="40" spans="5:23" ht="17.100000000000001" customHeight="1">
      <c r="E40" s="1271" t="s">
        <v>651</v>
      </c>
      <c r="F40" s="1272"/>
      <c r="G40" s="1272"/>
      <c r="H40" s="1272"/>
      <c r="I40" s="1272"/>
      <c r="J40" s="1272"/>
      <c r="K40" s="1272"/>
      <c r="L40" s="1272"/>
      <c r="M40" s="1272"/>
      <c r="N40" s="1272"/>
      <c r="O40" s="1272"/>
      <c r="P40" s="1272"/>
      <c r="Q40" s="1272"/>
      <c r="R40" s="1272"/>
      <c r="S40" s="1272"/>
      <c r="T40" s="1272"/>
      <c r="U40" s="1272"/>
      <c r="V40" s="1272"/>
      <c r="W40" s="1272"/>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TSH_REESTR_ORG">
    <tabColor indexed="47"/>
  </sheetPr>
  <dimension ref="A1:J24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977</v>
      </c>
      <c r="B1" s="5" t="s">
        <v>993</v>
      </c>
      <c r="C1" s="5" t="s">
        <v>994</v>
      </c>
      <c r="D1" s="5" t="s">
        <v>995</v>
      </c>
      <c r="E1" s="5" t="s">
        <v>996</v>
      </c>
      <c r="F1" s="5" t="s">
        <v>997</v>
      </c>
      <c r="G1" s="5" t="s">
        <v>998</v>
      </c>
      <c r="H1" s="5" t="s">
        <v>999</v>
      </c>
      <c r="I1" s="5" t="s">
        <v>1000</v>
      </c>
    </row>
    <row r="2" spans="1:10">
      <c r="A2" s="5">
        <v>1</v>
      </c>
      <c r="B2" s="5" t="s">
        <v>1001</v>
      </c>
      <c r="C2" s="5" t="s">
        <v>167</v>
      </c>
      <c r="D2" s="5" t="s">
        <v>1002</v>
      </c>
      <c r="E2" s="5" t="s">
        <v>1003</v>
      </c>
      <c r="F2" s="5" t="s">
        <v>1004</v>
      </c>
      <c r="G2" s="5" t="s">
        <v>1005</v>
      </c>
      <c r="J2" s="5" t="s">
        <v>1813</v>
      </c>
    </row>
    <row r="3" spans="1:10">
      <c r="A3" s="5">
        <v>2</v>
      </c>
      <c r="B3" s="5" t="s">
        <v>1001</v>
      </c>
      <c r="C3" s="5" t="s">
        <v>167</v>
      </c>
      <c r="D3" s="5" t="s">
        <v>1006</v>
      </c>
      <c r="E3" s="5" t="s">
        <v>1007</v>
      </c>
      <c r="F3" s="5" t="s">
        <v>1008</v>
      </c>
      <c r="G3" s="5" t="s">
        <v>1009</v>
      </c>
      <c r="J3" s="5" t="s">
        <v>1813</v>
      </c>
    </row>
    <row r="4" spans="1:10">
      <c r="A4" s="5">
        <v>3</v>
      </c>
      <c r="B4" s="5" t="s">
        <v>1001</v>
      </c>
      <c r="C4" s="5" t="s">
        <v>167</v>
      </c>
      <c r="D4" s="5" t="s">
        <v>1010</v>
      </c>
      <c r="E4" s="5" t="s">
        <v>1011</v>
      </c>
      <c r="F4" s="5" t="s">
        <v>1012</v>
      </c>
      <c r="G4" s="5" t="s">
        <v>1013</v>
      </c>
      <c r="J4" s="5" t="s">
        <v>1813</v>
      </c>
    </row>
    <row r="5" spans="1:10">
      <c r="A5" s="5">
        <v>4</v>
      </c>
      <c r="B5" s="5" t="s">
        <v>1001</v>
      </c>
      <c r="C5" s="5" t="s">
        <v>167</v>
      </c>
      <c r="D5" s="5" t="s">
        <v>1014</v>
      </c>
      <c r="E5" s="5" t="s">
        <v>1015</v>
      </c>
      <c r="F5" s="5" t="s">
        <v>1016</v>
      </c>
      <c r="G5" s="5" t="s">
        <v>1017</v>
      </c>
      <c r="J5" s="5" t="s">
        <v>1813</v>
      </c>
    </row>
    <row r="6" spans="1:10">
      <c r="A6" s="5">
        <v>5</v>
      </c>
      <c r="B6" s="5" t="s">
        <v>1001</v>
      </c>
      <c r="C6" s="5" t="s">
        <v>167</v>
      </c>
      <c r="D6" s="5" t="s">
        <v>1018</v>
      </c>
      <c r="E6" s="5" t="s">
        <v>1019</v>
      </c>
      <c r="F6" s="5" t="s">
        <v>1004</v>
      </c>
      <c r="G6" s="5" t="s">
        <v>1020</v>
      </c>
      <c r="J6" s="5" t="s">
        <v>1813</v>
      </c>
    </row>
    <row r="7" spans="1:10">
      <c r="A7" s="5">
        <v>6</v>
      </c>
      <c r="B7" s="5" t="s">
        <v>1001</v>
      </c>
      <c r="C7" s="5" t="s">
        <v>167</v>
      </c>
      <c r="D7" s="5" t="s">
        <v>1021</v>
      </c>
      <c r="E7" s="5" t="s">
        <v>1022</v>
      </c>
      <c r="F7" s="5" t="s">
        <v>1023</v>
      </c>
      <c r="G7" s="5" t="s">
        <v>1009</v>
      </c>
      <c r="J7" s="5" t="s">
        <v>1813</v>
      </c>
    </row>
    <row r="8" spans="1:10">
      <c r="A8" s="5">
        <v>7</v>
      </c>
      <c r="B8" s="5" t="s">
        <v>1001</v>
      </c>
      <c r="C8" s="5" t="s">
        <v>167</v>
      </c>
      <c r="D8" s="5" t="s">
        <v>1024</v>
      </c>
      <c r="E8" s="5" t="s">
        <v>1025</v>
      </c>
      <c r="F8" s="5" t="s">
        <v>1026</v>
      </c>
      <c r="G8" s="5" t="s">
        <v>1027</v>
      </c>
      <c r="J8" s="5" t="s">
        <v>1813</v>
      </c>
    </row>
    <row r="9" spans="1:10">
      <c r="A9" s="5">
        <v>8</v>
      </c>
      <c r="B9" s="5" t="s">
        <v>1001</v>
      </c>
      <c r="C9" s="5" t="s">
        <v>167</v>
      </c>
      <c r="D9" s="5" t="s">
        <v>1028</v>
      </c>
      <c r="E9" s="5" t="s">
        <v>1029</v>
      </c>
      <c r="F9" s="5" t="s">
        <v>1030</v>
      </c>
      <c r="G9" s="5" t="s">
        <v>1031</v>
      </c>
      <c r="J9" s="5" t="s">
        <v>1813</v>
      </c>
    </row>
    <row r="10" spans="1:10">
      <c r="A10" s="5">
        <v>9</v>
      </c>
      <c r="B10" s="5" t="s">
        <v>1001</v>
      </c>
      <c r="C10" s="5" t="s">
        <v>167</v>
      </c>
      <c r="D10" s="5" t="s">
        <v>1032</v>
      </c>
      <c r="E10" s="5" t="s">
        <v>1033</v>
      </c>
      <c r="F10" s="5" t="s">
        <v>1034</v>
      </c>
      <c r="G10" s="5" t="s">
        <v>1035</v>
      </c>
      <c r="H10" s="5" t="s">
        <v>1036</v>
      </c>
      <c r="J10" s="5" t="s">
        <v>1813</v>
      </c>
    </row>
    <row r="11" spans="1:10">
      <c r="A11" s="5">
        <v>10</v>
      </c>
      <c r="B11" s="5" t="s">
        <v>1001</v>
      </c>
      <c r="C11" s="5" t="s">
        <v>167</v>
      </c>
      <c r="D11" s="5" t="s">
        <v>1037</v>
      </c>
      <c r="E11" s="5" t="s">
        <v>1038</v>
      </c>
      <c r="F11" s="5" t="s">
        <v>1039</v>
      </c>
      <c r="G11" s="5" t="s">
        <v>1040</v>
      </c>
      <c r="H11" s="5" t="s">
        <v>1041</v>
      </c>
      <c r="J11" s="5" t="s">
        <v>1813</v>
      </c>
    </row>
    <row r="12" spans="1:10">
      <c r="A12" s="5">
        <v>11</v>
      </c>
      <c r="B12" s="5" t="s">
        <v>1001</v>
      </c>
      <c r="C12" s="5" t="s">
        <v>167</v>
      </c>
      <c r="D12" s="5" t="s">
        <v>1042</v>
      </c>
      <c r="E12" s="5" t="s">
        <v>1043</v>
      </c>
      <c r="F12" s="5" t="s">
        <v>1044</v>
      </c>
      <c r="G12" s="5" t="s">
        <v>1045</v>
      </c>
      <c r="H12" s="5" t="s">
        <v>1046</v>
      </c>
      <c r="J12" s="5" t="s">
        <v>1813</v>
      </c>
    </row>
    <row r="13" spans="1:10">
      <c r="A13" s="5">
        <v>12</v>
      </c>
      <c r="B13" s="5" t="s">
        <v>1001</v>
      </c>
      <c r="C13" s="5" t="s">
        <v>167</v>
      </c>
      <c r="D13" s="5" t="s">
        <v>1047</v>
      </c>
      <c r="E13" s="5" t="s">
        <v>1048</v>
      </c>
      <c r="F13" s="5" t="s">
        <v>1049</v>
      </c>
      <c r="G13" s="5" t="s">
        <v>1050</v>
      </c>
      <c r="J13" s="5" t="s">
        <v>1813</v>
      </c>
    </row>
    <row r="14" spans="1:10">
      <c r="A14" s="5">
        <v>13</v>
      </c>
      <c r="B14" s="5" t="s">
        <v>1001</v>
      </c>
      <c r="C14" s="5" t="s">
        <v>167</v>
      </c>
      <c r="D14" s="5" t="s">
        <v>1051</v>
      </c>
      <c r="E14" s="5" t="s">
        <v>1052</v>
      </c>
      <c r="F14" s="5" t="s">
        <v>1053</v>
      </c>
      <c r="G14" s="5" t="s">
        <v>1054</v>
      </c>
      <c r="J14" s="5" t="s">
        <v>1813</v>
      </c>
    </row>
    <row r="15" spans="1:10">
      <c r="A15" s="5">
        <v>14</v>
      </c>
      <c r="B15" s="5" t="s">
        <v>1001</v>
      </c>
      <c r="C15" s="5" t="s">
        <v>167</v>
      </c>
      <c r="D15" s="5" t="s">
        <v>1055</v>
      </c>
      <c r="E15" s="5" t="s">
        <v>1056</v>
      </c>
      <c r="F15" s="5" t="s">
        <v>1057</v>
      </c>
      <c r="G15" s="5" t="s">
        <v>1058</v>
      </c>
      <c r="J15" s="5" t="s">
        <v>1813</v>
      </c>
    </row>
    <row r="16" spans="1:10">
      <c r="A16" s="5">
        <v>15</v>
      </c>
      <c r="B16" s="5" t="s">
        <v>1001</v>
      </c>
      <c r="C16" s="5" t="s">
        <v>167</v>
      </c>
      <c r="D16" s="5" t="s">
        <v>1059</v>
      </c>
      <c r="E16" s="5" t="s">
        <v>1060</v>
      </c>
      <c r="F16" s="5" t="s">
        <v>1061</v>
      </c>
      <c r="G16" s="5" t="s">
        <v>1045</v>
      </c>
      <c r="H16" s="5" t="s">
        <v>1062</v>
      </c>
      <c r="J16" s="5" t="s">
        <v>1813</v>
      </c>
    </row>
    <row r="17" spans="1:10">
      <c r="A17" s="5">
        <v>16</v>
      </c>
      <c r="B17" s="5" t="s">
        <v>1001</v>
      </c>
      <c r="C17" s="5" t="s">
        <v>167</v>
      </c>
      <c r="D17" s="5" t="s">
        <v>1063</v>
      </c>
      <c r="E17" s="5" t="s">
        <v>1064</v>
      </c>
      <c r="F17" s="5" t="s">
        <v>1065</v>
      </c>
      <c r="G17" s="5" t="s">
        <v>1009</v>
      </c>
      <c r="J17" s="5" t="s">
        <v>1813</v>
      </c>
    </row>
    <row r="18" spans="1:10">
      <c r="A18" s="5">
        <v>17</v>
      </c>
      <c r="B18" s="5" t="s">
        <v>1001</v>
      </c>
      <c r="C18" s="5" t="s">
        <v>167</v>
      </c>
      <c r="D18" s="5" t="s">
        <v>1066</v>
      </c>
      <c r="E18" s="5" t="s">
        <v>1067</v>
      </c>
      <c r="F18" s="5" t="s">
        <v>1068</v>
      </c>
      <c r="G18" s="5" t="s">
        <v>1069</v>
      </c>
      <c r="J18" s="5" t="s">
        <v>1813</v>
      </c>
    </row>
    <row r="19" spans="1:10">
      <c r="A19" s="5">
        <v>18</v>
      </c>
      <c r="B19" s="5" t="s">
        <v>1001</v>
      </c>
      <c r="C19" s="5" t="s">
        <v>167</v>
      </c>
      <c r="D19" s="5" t="s">
        <v>1070</v>
      </c>
      <c r="E19" s="5" t="s">
        <v>1067</v>
      </c>
      <c r="F19" s="5" t="s">
        <v>1068</v>
      </c>
      <c r="G19" s="5" t="s">
        <v>1071</v>
      </c>
      <c r="J19" s="5" t="s">
        <v>1813</v>
      </c>
    </row>
    <row r="20" spans="1:10">
      <c r="A20" s="5">
        <v>19</v>
      </c>
      <c r="B20" s="5" t="s">
        <v>1001</v>
      </c>
      <c r="C20" s="5" t="s">
        <v>167</v>
      </c>
      <c r="D20" s="5" t="s">
        <v>1072</v>
      </c>
      <c r="E20" s="5" t="s">
        <v>1073</v>
      </c>
      <c r="F20" s="5" t="s">
        <v>1074</v>
      </c>
      <c r="G20" s="5" t="s">
        <v>1075</v>
      </c>
      <c r="H20" s="5" t="s">
        <v>1076</v>
      </c>
      <c r="J20" s="5" t="s">
        <v>1813</v>
      </c>
    </row>
    <row r="21" spans="1:10">
      <c r="A21" s="5">
        <v>20</v>
      </c>
      <c r="B21" s="5" t="s">
        <v>1001</v>
      </c>
      <c r="C21" s="5" t="s">
        <v>167</v>
      </c>
      <c r="D21" s="5" t="s">
        <v>1077</v>
      </c>
      <c r="E21" s="5" t="s">
        <v>1078</v>
      </c>
      <c r="F21" s="5" t="s">
        <v>1079</v>
      </c>
      <c r="G21" s="5" t="s">
        <v>1080</v>
      </c>
      <c r="J21" s="5" t="s">
        <v>1813</v>
      </c>
    </row>
    <row r="22" spans="1:10">
      <c r="A22" s="5">
        <v>21</v>
      </c>
      <c r="B22" s="5" t="s">
        <v>1001</v>
      </c>
      <c r="C22" s="5" t="s">
        <v>167</v>
      </c>
      <c r="D22" s="5" t="s">
        <v>1081</v>
      </c>
      <c r="E22" s="5" t="s">
        <v>1082</v>
      </c>
      <c r="F22" s="5" t="s">
        <v>1083</v>
      </c>
      <c r="G22" s="5" t="s">
        <v>1071</v>
      </c>
      <c r="J22" s="5" t="s">
        <v>1813</v>
      </c>
    </row>
    <row r="23" spans="1:10">
      <c r="A23" s="5">
        <v>22</v>
      </c>
      <c r="B23" s="5" t="s">
        <v>1001</v>
      </c>
      <c r="C23" s="5" t="s">
        <v>167</v>
      </c>
      <c r="D23" s="5" t="s">
        <v>1084</v>
      </c>
      <c r="E23" s="5" t="s">
        <v>1085</v>
      </c>
      <c r="F23" s="5" t="s">
        <v>1086</v>
      </c>
      <c r="G23" s="5" t="s">
        <v>1087</v>
      </c>
      <c r="J23" s="5" t="s">
        <v>1813</v>
      </c>
    </row>
    <row r="24" spans="1:10">
      <c r="A24" s="5">
        <v>23</v>
      </c>
      <c r="B24" s="5" t="s">
        <v>1001</v>
      </c>
      <c r="C24" s="5" t="s">
        <v>167</v>
      </c>
      <c r="D24" s="5" t="s">
        <v>1088</v>
      </c>
      <c r="E24" s="5" t="s">
        <v>1089</v>
      </c>
      <c r="F24" s="5" t="s">
        <v>1090</v>
      </c>
      <c r="G24" s="5" t="s">
        <v>1091</v>
      </c>
      <c r="J24" s="5" t="s">
        <v>1813</v>
      </c>
    </row>
    <row r="25" spans="1:10">
      <c r="A25" s="5">
        <v>24</v>
      </c>
      <c r="B25" s="5" t="s">
        <v>1001</v>
      </c>
      <c r="C25" s="5" t="s">
        <v>167</v>
      </c>
      <c r="D25" s="5" t="s">
        <v>1092</v>
      </c>
      <c r="E25" s="5" t="s">
        <v>1093</v>
      </c>
      <c r="F25" s="5" t="s">
        <v>1094</v>
      </c>
      <c r="G25" s="5" t="s">
        <v>1095</v>
      </c>
      <c r="J25" s="5" t="s">
        <v>1813</v>
      </c>
    </row>
    <row r="26" spans="1:10">
      <c r="A26" s="5">
        <v>25</v>
      </c>
      <c r="B26" s="5" t="s">
        <v>1001</v>
      </c>
      <c r="C26" s="5" t="s">
        <v>167</v>
      </c>
      <c r="D26" s="5" t="s">
        <v>1096</v>
      </c>
      <c r="E26" s="5" t="s">
        <v>1097</v>
      </c>
      <c r="F26" s="5" t="s">
        <v>1098</v>
      </c>
      <c r="G26" s="5" t="s">
        <v>1099</v>
      </c>
      <c r="J26" s="5" t="s">
        <v>1813</v>
      </c>
    </row>
    <row r="27" spans="1:10">
      <c r="A27" s="5">
        <v>26</v>
      </c>
      <c r="B27" s="5" t="s">
        <v>1001</v>
      </c>
      <c r="C27" s="5" t="s">
        <v>167</v>
      </c>
      <c r="D27" s="5" t="s">
        <v>1100</v>
      </c>
      <c r="E27" s="5" t="s">
        <v>1101</v>
      </c>
      <c r="F27" s="5" t="s">
        <v>1102</v>
      </c>
      <c r="G27" s="5" t="s">
        <v>1103</v>
      </c>
      <c r="J27" s="5" t="s">
        <v>1813</v>
      </c>
    </row>
    <row r="28" spans="1:10">
      <c r="A28" s="5">
        <v>27</v>
      </c>
      <c r="B28" s="5" t="s">
        <v>1001</v>
      </c>
      <c r="C28" s="5" t="s">
        <v>167</v>
      </c>
      <c r="D28" s="5" t="s">
        <v>1104</v>
      </c>
      <c r="E28" s="5" t="s">
        <v>1105</v>
      </c>
      <c r="F28" s="5" t="s">
        <v>1106</v>
      </c>
      <c r="G28" s="5" t="s">
        <v>1027</v>
      </c>
      <c r="J28" s="5" t="s">
        <v>1813</v>
      </c>
    </row>
    <row r="29" spans="1:10">
      <c r="A29" s="5">
        <v>28</v>
      </c>
      <c r="B29" s="5" t="s">
        <v>1001</v>
      </c>
      <c r="C29" s="5" t="s">
        <v>167</v>
      </c>
      <c r="D29" s="5" t="s">
        <v>1107</v>
      </c>
      <c r="E29" s="5" t="s">
        <v>1108</v>
      </c>
      <c r="F29" s="5" t="s">
        <v>1109</v>
      </c>
      <c r="G29" s="5" t="s">
        <v>1050</v>
      </c>
      <c r="H29" s="5" t="s">
        <v>1110</v>
      </c>
      <c r="J29" s="5" t="s">
        <v>1813</v>
      </c>
    </row>
    <row r="30" spans="1:10">
      <c r="A30" s="5">
        <v>29</v>
      </c>
      <c r="B30" s="5" t="s">
        <v>1001</v>
      </c>
      <c r="C30" s="5" t="s">
        <v>167</v>
      </c>
      <c r="D30" s="5" t="s">
        <v>1111</v>
      </c>
      <c r="E30" s="5" t="s">
        <v>1112</v>
      </c>
      <c r="F30" s="5" t="s">
        <v>1113</v>
      </c>
      <c r="G30" s="5" t="s">
        <v>1103</v>
      </c>
      <c r="J30" s="5" t="s">
        <v>1813</v>
      </c>
    </row>
    <row r="31" spans="1:10">
      <c r="A31" s="5">
        <v>30</v>
      </c>
      <c r="B31" s="5" t="s">
        <v>1001</v>
      </c>
      <c r="C31" s="5" t="s">
        <v>167</v>
      </c>
      <c r="D31" s="5" t="s">
        <v>1114</v>
      </c>
      <c r="E31" s="5" t="s">
        <v>1115</v>
      </c>
      <c r="F31" s="5" t="s">
        <v>1116</v>
      </c>
      <c r="G31" s="5" t="s">
        <v>1117</v>
      </c>
      <c r="J31" s="5" t="s">
        <v>1813</v>
      </c>
    </row>
    <row r="32" spans="1:10">
      <c r="A32" s="5">
        <v>31</v>
      </c>
      <c r="B32" s="5" t="s">
        <v>1001</v>
      </c>
      <c r="C32" s="5" t="s">
        <v>167</v>
      </c>
      <c r="D32" s="5" t="s">
        <v>1118</v>
      </c>
      <c r="E32" s="5" t="s">
        <v>1119</v>
      </c>
      <c r="F32" s="5" t="s">
        <v>1120</v>
      </c>
      <c r="G32" s="5" t="s">
        <v>1121</v>
      </c>
      <c r="J32" s="5" t="s">
        <v>1813</v>
      </c>
    </row>
    <row r="33" spans="1:10">
      <c r="A33" s="5">
        <v>32</v>
      </c>
      <c r="B33" s="5" t="s">
        <v>1001</v>
      </c>
      <c r="C33" s="5" t="s">
        <v>167</v>
      </c>
      <c r="D33" s="5" t="s">
        <v>1122</v>
      </c>
      <c r="E33" s="5" t="s">
        <v>1123</v>
      </c>
      <c r="F33" s="5" t="s">
        <v>1124</v>
      </c>
      <c r="G33" s="5" t="s">
        <v>1125</v>
      </c>
      <c r="J33" s="5" t="s">
        <v>1813</v>
      </c>
    </row>
    <row r="34" spans="1:10">
      <c r="A34" s="5">
        <v>33</v>
      </c>
      <c r="B34" s="5" t="s">
        <v>1001</v>
      </c>
      <c r="C34" s="5" t="s">
        <v>167</v>
      </c>
      <c r="D34" s="5" t="s">
        <v>1126</v>
      </c>
      <c r="E34" s="5" t="s">
        <v>1127</v>
      </c>
      <c r="F34" s="5" t="s">
        <v>1128</v>
      </c>
      <c r="G34" s="5" t="s">
        <v>1103</v>
      </c>
      <c r="J34" s="5" t="s">
        <v>1813</v>
      </c>
    </row>
    <row r="35" spans="1:10">
      <c r="A35" s="5">
        <v>34</v>
      </c>
      <c r="B35" s="5" t="s">
        <v>1001</v>
      </c>
      <c r="C35" s="5" t="s">
        <v>167</v>
      </c>
      <c r="D35" s="5" t="s">
        <v>1129</v>
      </c>
      <c r="E35" s="5" t="s">
        <v>1130</v>
      </c>
      <c r="F35" s="5" t="s">
        <v>1131</v>
      </c>
      <c r="G35" s="5" t="s">
        <v>1132</v>
      </c>
      <c r="H35" s="5" t="s">
        <v>1133</v>
      </c>
      <c r="J35" s="5" t="s">
        <v>1813</v>
      </c>
    </row>
    <row r="36" spans="1:10">
      <c r="A36" s="5">
        <v>35</v>
      </c>
      <c r="B36" s="5" t="s">
        <v>1001</v>
      </c>
      <c r="C36" s="5" t="s">
        <v>167</v>
      </c>
      <c r="D36" s="5" t="s">
        <v>1134</v>
      </c>
      <c r="E36" s="5" t="s">
        <v>1135</v>
      </c>
      <c r="F36" s="5" t="s">
        <v>1136</v>
      </c>
      <c r="G36" s="5" t="s">
        <v>1137</v>
      </c>
      <c r="H36" s="5" t="s">
        <v>1041</v>
      </c>
      <c r="J36" s="5" t="s">
        <v>1813</v>
      </c>
    </row>
    <row r="37" spans="1:10">
      <c r="A37" s="5">
        <v>36</v>
      </c>
      <c r="B37" s="5" t="s">
        <v>1001</v>
      </c>
      <c r="C37" s="5" t="s">
        <v>167</v>
      </c>
      <c r="D37" s="5" t="s">
        <v>1138</v>
      </c>
      <c r="E37" s="5" t="s">
        <v>1139</v>
      </c>
      <c r="F37" s="5" t="s">
        <v>1140</v>
      </c>
      <c r="G37" s="5" t="s">
        <v>1058</v>
      </c>
      <c r="J37" s="5" t="s">
        <v>1813</v>
      </c>
    </row>
    <row r="38" spans="1:10">
      <c r="A38" s="5">
        <v>37</v>
      </c>
      <c r="B38" s="5" t="s">
        <v>1001</v>
      </c>
      <c r="C38" s="5" t="s">
        <v>167</v>
      </c>
      <c r="D38" s="5" t="s">
        <v>1141</v>
      </c>
      <c r="E38" s="5" t="s">
        <v>1142</v>
      </c>
      <c r="F38" s="5" t="s">
        <v>1143</v>
      </c>
      <c r="G38" s="5" t="s">
        <v>1058</v>
      </c>
      <c r="J38" s="5" t="s">
        <v>1813</v>
      </c>
    </row>
    <row r="39" spans="1:10">
      <c r="A39" s="5">
        <v>38</v>
      </c>
      <c r="B39" s="5" t="s">
        <v>1001</v>
      </c>
      <c r="C39" s="5" t="s">
        <v>167</v>
      </c>
      <c r="D39" s="5" t="s">
        <v>1144</v>
      </c>
      <c r="E39" s="5" t="s">
        <v>1145</v>
      </c>
      <c r="F39" s="5" t="s">
        <v>1146</v>
      </c>
      <c r="G39" s="5" t="s">
        <v>1071</v>
      </c>
      <c r="J39" s="5" t="s">
        <v>1813</v>
      </c>
    </row>
    <row r="40" spans="1:10">
      <c r="A40" s="5">
        <v>39</v>
      </c>
      <c r="B40" s="5" t="s">
        <v>1001</v>
      </c>
      <c r="C40" s="5" t="s">
        <v>167</v>
      </c>
      <c r="D40" s="5" t="s">
        <v>1147</v>
      </c>
      <c r="E40" s="5" t="s">
        <v>1148</v>
      </c>
      <c r="F40" s="5" t="s">
        <v>1149</v>
      </c>
      <c r="G40" s="5" t="s">
        <v>1017</v>
      </c>
      <c r="J40" s="5" t="s">
        <v>1813</v>
      </c>
    </row>
    <row r="41" spans="1:10">
      <c r="A41" s="5">
        <v>40</v>
      </c>
      <c r="B41" s="5" t="s">
        <v>1001</v>
      </c>
      <c r="C41" s="5" t="s">
        <v>167</v>
      </c>
      <c r="D41" s="5" t="s">
        <v>1150</v>
      </c>
      <c r="E41" s="5" t="s">
        <v>1151</v>
      </c>
      <c r="F41" s="5" t="s">
        <v>1152</v>
      </c>
      <c r="G41" s="5" t="s">
        <v>1017</v>
      </c>
      <c r="J41" s="5" t="s">
        <v>1813</v>
      </c>
    </row>
    <row r="42" spans="1:10">
      <c r="A42" s="5">
        <v>41</v>
      </c>
      <c r="B42" s="5" t="s">
        <v>1001</v>
      </c>
      <c r="C42" s="5" t="s">
        <v>167</v>
      </c>
      <c r="D42" s="5" t="s">
        <v>1153</v>
      </c>
      <c r="E42" s="5" t="s">
        <v>1154</v>
      </c>
      <c r="F42" s="5" t="s">
        <v>1155</v>
      </c>
      <c r="G42" s="5" t="s">
        <v>1058</v>
      </c>
      <c r="J42" s="5" t="s">
        <v>1813</v>
      </c>
    </row>
    <row r="43" spans="1:10">
      <c r="A43" s="5">
        <v>42</v>
      </c>
      <c r="B43" s="5" t="s">
        <v>1001</v>
      </c>
      <c r="C43" s="5" t="s">
        <v>167</v>
      </c>
      <c r="D43" s="5" t="s">
        <v>1156</v>
      </c>
      <c r="E43" s="5" t="s">
        <v>1157</v>
      </c>
      <c r="F43" s="5" t="s">
        <v>1158</v>
      </c>
      <c r="G43" s="5" t="s">
        <v>1159</v>
      </c>
      <c r="J43" s="5" t="s">
        <v>1813</v>
      </c>
    </row>
    <row r="44" spans="1:10">
      <c r="A44" s="5">
        <v>43</v>
      </c>
      <c r="B44" s="5" t="s">
        <v>1001</v>
      </c>
      <c r="C44" s="5" t="s">
        <v>167</v>
      </c>
      <c r="D44" s="5" t="s">
        <v>1160</v>
      </c>
      <c r="E44" s="5" t="s">
        <v>1161</v>
      </c>
      <c r="F44" s="5" t="s">
        <v>1162</v>
      </c>
      <c r="G44" s="5" t="s">
        <v>1020</v>
      </c>
      <c r="J44" s="5" t="s">
        <v>1813</v>
      </c>
    </row>
    <row r="45" spans="1:10">
      <c r="A45" s="5">
        <v>44</v>
      </c>
      <c r="B45" s="5" t="s">
        <v>1001</v>
      </c>
      <c r="C45" s="5" t="s">
        <v>167</v>
      </c>
      <c r="D45" s="5" t="s">
        <v>1163</v>
      </c>
      <c r="E45" s="5" t="s">
        <v>1164</v>
      </c>
      <c r="F45" s="5" t="s">
        <v>1165</v>
      </c>
      <c r="G45" s="5" t="s">
        <v>1166</v>
      </c>
      <c r="J45" s="5" t="s">
        <v>1813</v>
      </c>
    </row>
    <row r="46" spans="1:10">
      <c r="A46" s="5">
        <v>45</v>
      </c>
      <c r="B46" s="5" t="s">
        <v>1001</v>
      </c>
      <c r="C46" s="5" t="s">
        <v>167</v>
      </c>
      <c r="D46" s="5" t="s">
        <v>1167</v>
      </c>
      <c r="E46" s="5" t="s">
        <v>1168</v>
      </c>
      <c r="F46" s="5" t="s">
        <v>1169</v>
      </c>
      <c r="G46" s="5" t="s">
        <v>1170</v>
      </c>
      <c r="J46" s="5" t="s">
        <v>1813</v>
      </c>
    </row>
    <row r="47" spans="1:10">
      <c r="A47" s="5">
        <v>46</v>
      </c>
      <c r="B47" s="5" t="s">
        <v>1001</v>
      </c>
      <c r="C47" s="5" t="s">
        <v>167</v>
      </c>
      <c r="D47" s="5" t="s">
        <v>1171</v>
      </c>
      <c r="E47" s="5" t="s">
        <v>1172</v>
      </c>
      <c r="F47" s="5" t="s">
        <v>1173</v>
      </c>
      <c r="G47" s="5" t="s">
        <v>1174</v>
      </c>
      <c r="H47" s="5" t="s">
        <v>1175</v>
      </c>
      <c r="J47" s="5" t="s">
        <v>1813</v>
      </c>
    </row>
    <row r="48" spans="1:10">
      <c r="A48" s="5">
        <v>47</v>
      </c>
      <c r="B48" s="5" t="s">
        <v>1001</v>
      </c>
      <c r="C48" s="5" t="s">
        <v>167</v>
      </c>
      <c r="D48" s="5" t="s">
        <v>1176</v>
      </c>
      <c r="E48" s="5" t="s">
        <v>1177</v>
      </c>
      <c r="F48" s="5" t="s">
        <v>1178</v>
      </c>
      <c r="G48" s="5" t="s">
        <v>1179</v>
      </c>
      <c r="J48" s="5" t="s">
        <v>1813</v>
      </c>
    </row>
    <row r="49" spans="1:10">
      <c r="A49" s="5">
        <v>48</v>
      </c>
      <c r="B49" s="5" t="s">
        <v>1001</v>
      </c>
      <c r="C49" s="5" t="s">
        <v>167</v>
      </c>
      <c r="D49" s="5" t="s">
        <v>1180</v>
      </c>
      <c r="E49" s="5" t="s">
        <v>1181</v>
      </c>
      <c r="F49" s="5" t="s">
        <v>1182</v>
      </c>
      <c r="G49" s="5" t="s">
        <v>1183</v>
      </c>
      <c r="J49" s="5" t="s">
        <v>1813</v>
      </c>
    </row>
    <row r="50" spans="1:10">
      <c r="A50" s="5">
        <v>49</v>
      </c>
      <c r="B50" s="5" t="s">
        <v>1001</v>
      </c>
      <c r="C50" s="5" t="s">
        <v>167</v>
      </c>
      <c r="D50" s="5" t="s">
        <v>1184</v>
      </c>
      <c r="E50" s="5" t="s">
        <v>1185</v>
      </c>
      <c r="F50" s="5" t="s">
        <v>1182</v>
      </c>
      <c r="G50" s="5" t="s">
        <v>1186</v>
      </c>
      <c r="J50" s="5" t="s">
        <v>1813</v>
      </c>
    </row>
    <row r="51" spans="1:10">
      <c r="A51" s="5">
        <v>50</v>
      </c>
      <c r="B51" s="5" t="s">
        <v>1001</v>
      </c>
      <c r="C51" s="5" t="s">
        <v>167</v>
      </c>
      <c r="D51" s="5" t="s">
        <v>1187</v>
      </c>
      <c r="E51" s="5" t="s">
        <v>1188</v>
      </c>
      <c r="F51" s="5" t="s">
        <v>1189</v>
      </c>
      <c r="G51" s="5" t="s">
        <v>1190</v>
      </c>
      <c r="J51" s="5" t="s">
        <v>1813</v>
      </c>
    </row>
    <row r="52" spans="1:10">
      <c r="A52" s="5">
        <v>51</v>
      </c>
      <c r="B52" s="5" t="s">
        <v>1001</v>
      </c>
      <c r="C52" s="5" t="s">
        <v>167</v>
      </c>
      <c r="D52" s="5" t="s">
        <v>1191</v>
      </c>
      <c r="E52" s="5" t="s">
        <v>1192</v>
      </c>
      <c r="F52" s="5" t="s">
        <v>1193</v>
      </c>
      <c r="G52" s="5" t="s">
        <v>1009</v>
      </c>
      <c r="J52" s="5" t="s">
        <v>1813</v>
      </c>
    </row>
    <row r="53" spans="1:10">
      <c r="A53" s="5">
        <v>52</v>
      </c>
      <c r="B53" s="5" t="s">
        <v>1001</v>
      </c>
      <c r="C53" s="5" t="s">
        <v>167</v>
      </c>
      <c r="D53" s="5" t="s">
        <v>1194</v>
      </c>
      <c r="E53" s="5" t="s">
        <v>1195</v>
      </c>
      <c r="F53" s="5" t="s">
        <v>1196</v>
      </c>
      <c r="G53" s="5" t="s">
        <v>1174</v>
      </c>
      <c r="H53" s="5" t="s">
        <v>1197</v>
      </c>
      <c r="J53" s="5" t="s">
        <v>1813</v>
      </c>
    </row>
    <row r="54" spans="1:10">
      <c r="A54" s="5">
        <v>53</v>
      </c>
      <c r="B54" s="5" t="s">
        <v>1001</v>
      </c>
      <c r="C54" s="5" t="s">
        <v>167</v>
      </c>
      <c r="D54" s="5" t="s">
        <v>1198</v>
      </c>
      <c r="E54" s="5" t="s">
        <v>1199</v>
      </c>
      <c r="F54" s="5" t="s">
        <v>1200</v>
      </c>
      <c r="G54" s="5" t="s">
        <v>1087</v>
      </c>
      <c r="J54" s="5" t="s">
        <v>1813</v>
      </c>
    </row>
    <row r="55" spans="1:10">
      <c r="A55" s="5">
        <v>54</v>
      </c>
      <c r="B55" s="5" t="s">
        <v>1001</v>
      </c>
      <c r="C55" s="5" t="s">
        <v>167</v>
      </c>
      <c r="D55" s="5" t="s">
        <v>1201</v>
      </c>
      <c r="E55" s="5" t="s">
        <v>1202</v>
      </c>
      <c r="F55" s="5" t="s">
        <v>1203</v>
      </c>
      <c r="G55" s="5" t="s">
        <v>1075</v>
      </c>
      <c r="J55" s="5" t="s">
        <v>1813</v>
      </c>
    </row>
    <row r="56" spans="1:10">
      <c r="A56" s="5">
        <v>55</v>
      </c>
      <c r="B56" s="5" t="s">
        <v>1001</v>
      </c>
      <c r="C56" s="5" t="s">
        <v>167</v>
      </c>
      <c r="D56" s="5" t="s">
        <v>1204</v>
      </c>
      <c r="E56" s="5" t="s">
        <v>1205</v>
      </c>
      <c r="F56" s="5" t="s">
        <v>1206</v>
      </c>
      <c r="G56" s="5" t="s">
        <v>1087</v>
      </c>
      <c r="J56" s="5" t="s">
        <v>1813</v>
      </c>
    </row>
    <row r="57" spans="1:10">
      <c r="A57" s="5">
        <v>56</v>
      </c>
      <c r="B57" s="5" t="s">
        <v>1001</v>
      </c>
      <c r="C57" s="5" t="s">
        <v>167</v>
      </c>
      <c r="D57" s="5" t="s">
        <v>1207</v>
      </c>
      <c r="E57" s="5" t="s">
        <v>1208</v>
      </c>
      <c r="F57" s="5" t="s">
        <v>1209</v>
      </c>
      <c r="G57" s="5" t="s">
        <v>1031</v>
      </c>
      <c r="H57" s="5" t="s">
        <v>1210</v>
      </c>
      <c r="J57" s="5" t="s">
        <v>1813</v>
      </c>
    </row>
    <row r="58" spans="1:10">
      <c r="A58" s="5">
        <v>57</v>
      </c>
      <c r="B58" s="5" t="s">
        <v>1001</v>
      </c>
      <c r="C58" s="5" t="s">
        <v>167</v>
      </c>
      <c r="D58" s="5" t="s">
        <v>1211</v>
      </c>
      <c r="E58" s="5" t="s">
        <v>1212</v>
      </c>
      <c r="F58" s="5" t="s">
        <v>1213</v>
      </c>
      <c r="G58" s="5" t="s">
        <v>1031</v>
      </c>
      <c r="H58" s="5" t="s">
        <v>1214</v>
      </c>
      <c r="J58" s="5" t="s">
        <v>1813</v>
      </c>
    </row>
    <row r="59" spans="1:10">
      <c r="A59" s="5">
        <v>58</v>
      </c>
      <c r="B59" s="5" t="s">
        <v>1001</v>
      </c>
      <c r="C59" s="5" t="s">
        <v>167</v>
      </c>
      <c r="D59" s="5" t="s">
        <v>1215</v>
      </c>
      <c r="E59" s="5" t="s">
        <v>1216</v>
      </c>
      <c r="F59" s="5" t="s">
        <v>1217</v>
      </c>
      <c r="G59" s="5" t="s">
        <v>1103</v>
      </c>
      <c r="J59" s="5" t="s">
        <v>1813</v>
      </c>
    </row>
    <row r="60" spans="1:10">
      <c r="A60" s="5">
        <v>59</v>
      </c>
      <c r="B60" s="5" t="s">
        <v>1001</v>
      </c>
      <c r="C60" s="5" t="s">
        <v>167</v>
      </c>
      <c r="D60" s="5" t="s">
        <v>1218</v>
      </c>
      <c r="E60" s="5" t="s">
        <v>1219</v>
      </c>
      <c r="F60" s="5" t="s">
        <v>1220</v>
      </c>
      <c r="G60" s="5" t="s">
        <v>1103</v>
      </c>
      <c r="J60" s="5" t="s">
        <v>1813</v>
      </c>
    </row>
    <row r="61" spans="1:10">
      <c r="A61" s="5">
        <v>60</v>
      </c>
      <c r="B61" s="5" t="s">
        <v>1001</v>
      </c>
      <c r="C61" s="5" t="s">
        <v>167</v>
      </c>
      <c r="D61" s="5" t="s">
        <v>1221</v>
      </c>
      <c r="E61" s="5" t="s">
        <v>1222</v>
      </c>
      <c r="F61" s="5" t="s">
        <v>1223</v>
      </c>
      <c r="G61" s="5" t="s">
        <v>1087</v>
      </c>
      <c r="J61" s="5" t="s">
        <v>1813</v>
      </c>
    </row>
    <row r="62" spans="1:10">
      <c r="A62" s="5">
        <v>61</v>
      </c>
      <c r="B62" s="5" t="s">
        <v>1001</v>
      </c>
      <c r="C62" s="5" t="s">
        <v>167</v>
      </c>
      <c r="D62" s="5" t="s">
        <v>1224</v>
      </c>
      <c r="E62" s="5" t="s">
        <v>1225</v>
      </c>
      <c r="F62" s="5" t="s">
        <v>1226</v>
      </c>
      <c r="G62" s="5" t="s">
        <v>1087</v>
      </c>
      <c r="J62" s="5" t="s">
        <v>1813</v>
      </c>
    </row>
    <row r="63" spans="1:10">
      <c r="A63" s="5">
        <v>62</v>
      </c>
      <c r="B63" s="5" t="s">
        <v>1001</v>
      </c>
      <c r="C63" s="5" t="s">
        <v>167</v>
      </c>
      <c r="D63" s="5" t="s">
        <v>1227</v>
      </c>
      <c r="E63" s="5" t="s">
        <v>1228</v>
      </c>
      <c r="F63" s="5" t="s">
        <v>1229</v>
      </c>
      <c r="G63" s="5" t="s">
        <v>1087</v>
      </c>
      <c r="J63" s="5" t="s">
        <v>1813</v>
      </c>
    </row>
    <row r="64" spans="1:10">
      <c r="A64" s="5">
        <v>63</v>
      </c>
      <c r="B64" s="5" t="s">
        <v>1001</v>
      </c>
      <c r="C64" s="5" t="s">
        <v>167</v>
      </c>
      <c r="D64" s="5" t="s">
        <v>1230</v>
      </c>
      <c r="E64" s="5" t="s">
        <v>1231</v>
      </c>
      <c r="F64" s="5" t="s">
        <v>1232</v>
      </c>
      <c r="G64" s="5" t="s">
        <v>1020</v>
      </c>
      <c r="J64" s="5" t="s">
        <v>1813</v>
      </c>
    </row>
    <row r="65" spans="1:10">
      <c r="A65" s="5">
        <v>64</v>
      </c>
      <c r="B65" s="5" t="s">
        <v>1001</v>
      </c>
      <c r="C65" s="5" t="s">
        <v>167</v>
      </c>
      <c r="D65" s="5" t="s">
        <v>1233</v>
      </c>
      <c r="E65" s="5" t="s">
        <v>1234</v>
      </c>
      <c r="F65" s="5" t="s">
        <v>1235</v>
      </c>
      <c r="G65" s="5" t="s">
        <v>1017</v>
      </c>
      <c r="H65" s="5" t="s">
        <v>1236</v>
      </c>
      <c r="J65" s="5" t="s">
        <v>1813</v>
      </c>
    </row>
    <row r="66" spans="1:10">
      <c r="A66" s="5">
        <v>65</v>
      </c>
      <c r="B66" s="5" t="s">
        <v>1001</v>
      </c>
      <c r="C66" s="5" t="s">
        <v>167</v>
      </c>
      <c r="D66" s="5" t="s">
        <v>1237</v>
      </c>
      <c r="E66" s="5" t="s">
        <v>1238</v>
      </c>
      <c r="F66" s="5" t="s">
        <v>1239</v>
      </c>
      <c r="G66" s="5" t="s">
        <v>1020</v>
      </c>
      <c r="J66" s="5" t="s">
        <v>1813</v>
      </c>
    </row>
    <row r="67" spans="1:10">
      <c r="A67" s="5">
        <v>66</v>
      </c>
      <c r="B67" s="5" t="s">
        <v>1001</v>
      </c>
      <c r="C67" s="5" t="s">
        <v>167</v>
      </c>
      <c r="D67" s="5" t="s">
        <v>1240</v>
      </c>
      <c r="E67" s="5" t="s">
        <v>1241</v>
      </c>
      <c r="F67" s="5" t="s">
        <v>1242</v>
      </c>
      <c r="G67" s="5" t="s">
        <v>1174</v>
      </c>
      <c r="J67" s="5" t="s">
        <v>1813</v>
      </c>
    </row>
    <row r="68" spans="1:10">
      <c r="A68" s="5">
        <v>67</v>
      </c>
      <c r="B68" s="5" t="s">
        <v>1001</v>
      </c>
      <c r="C68" s="5" t="s">
        <v>167</v>
      </c>
      <c r="D68" s="5" t="s">
        <v>1243</v>
      </c>
      <c r="E68" s="5" t="s">
        <v>1244</v>
      </c>
      <c r="F68" s="5" t="s">
        <v>1245</v>
      </c>
      <c r="G68" s="5" t="s">
        <v>1246</v>
      </c>
      <c r="J68" s="5" t="s">
        <v>1813</v>
      </c>
    </row>
    <row r="69" spans="1:10">
      <c r="A69" s="5">
        <v>68</v>
      </c>
      <c r="B69" s="5" t="s">
        <v>1001</v>
      </c>
      <c r="C69" s="5" t="s">
        <v>167</v>
      </c>
      <c r="D69" s="5" t="s">
        <v>1247</v>
      </c>
      <c r="E69" s="5" t="s">
        <v>1248</v>
      </c>
      <c r="F69" s="5" t="s">
        <v>1249</v>
      </c>
      <c r="G69" s="5" t="s">
        <v>1174</v>
      </c>
      <c r="J69" s="5" t="s">
        <v>1813</v>
      </c>
    </row>
    <row r="70" spans="1:10">
      <c r="A70" s="5">
        <v>69</v>
      </c>
      <c r="B70" s="5" t="s">
        <v>1001</v>
      </c>
      <c r="C70" s="5" t="s">
        <v>167</v>
      </c>
      <c r="D70" s="5" t="s">
        <v>1250</v>
      </c>
      <c r="E70" s="5" t="s">
        <v>1251</v>
      </c>
      <c r="F70" s="5" t="s">
        <v>1252</v>
      </c>
      <c r="G70" s="5" t="s">
        <v>1253</v>
      </c>
      <c r="J70" s="5" t="s">
        <v>1813</v>
      </c>
    </row>
    <row r="71" spans="1:10">
      <c r="A71" s="5">
        <v>70</v>
      </c>
      <c r="B71" s="5" t="s">
        <v>1001</v>
      </c>
      <c r="C71" s="5" t="s">
        <v>167</v>
      </c>
      <c r="D71" s="5" t="s">
        <v>1254</v>
      </c>
      <c r="E71" s="5" t="s">
        <v>1255</v>
      </c>
      <c r="F71" s="5" t="s">
        <v>1256</v>
      </c>
      <c r="G71" s="5" t="s">
        <v>1020</v>
      </c>
      <c r="J71" s="5" t="s">
        <v>1813</v>
      </c>
    </row>
    <row r="72" spans="1:10">
      <c r="A72" s="5">
        <v>71</v>
      </c>
      <c r="B72" s="5" t="s">
        <v>1001</v>
      </c>
      <c r="C72" s="5" t="s">
        <v>167</v>
      </c>
      <c r="D72" s="5" t="s">
        <v>1257</v>
      </c>
      <c r="E72" s="5" t="s">
        <v>1258</v>
      </c>
      <c r="F72" s="5" t="s">
        <v>1259</v>
      </c>
      <c r="G72" s="5" t="s">
        <v>1020</v>
      </c>
      <c r="J72" s="5" t="s">
        <v>1813</v>
      </c>
    </row>
    <row r="73" spans="1:10">
      <c r="A73" s="5">
        <v>72</v>
      </c>
      <c r="B73" s="5" t="s">
        <v>1001</v>
      </c>
      <c r="C73" s="5" t="s">
        <v>167</v>
      </c>
      <c r="D73" s="5" t="s">
        <v>1260</v>
      </c>
      <c r="E73" s="5" t="s">
        <v>1261</v>
      </c>
      <c r="F73" s="5" t="s">
        <v>1262</v>
      </c>
      <c r="G73" s="5" t="s">
        <v>1017</v>
      </c>
      <c r="J73" s="5" t="s">
        <v>1813</v>
      </c>
    </row>
    <row r="74" spans="1:10">
      <c r="A74" s="5">
        <v>73</v>
      </c>
      <c r="B74" s="5" t="s">
        <v>1001</v>
      </c>
      <c r="C74" s="5" t="s">
        <v>167</v>
      </c>
      <c r="D74" s="5" t="s">
        <v>1263</v>
      </c>
      <c r="E74" s="5" t="s">
        <v>1264</v>
      </c>
      <c r="F74" s="5" t="s">
        <v>1265</v>
      </c>
      <c r="G74" s="5" t="s">
        <v>1020</v>
      </c>
      <c r="J74" s="5" t="s">
        <v>1813</v>
      </c>
    </row>
    <row r="75" spans="1:10">
      <c r="A75" s="5">
        <v>74</v>
      </c>
      <c r="B75" s="5" t="s">
        <v>1001</v>
      </c>
      <c r="C75" s="5" t="s">
        <v>167</v>
      </c>
      <c r="D75" s="5" t="s">
        <v>1266</v>
      </c>
      <c r="E75" s="5" t="s">
        <v>1267</v>
      </c>
      <c r="F75" s="5" t="s">
        <v>1268</v>
      </c>
      <c r="G75" s="5" t="s">
        <v>1269</v>
      </c>
      <c r="J75" s="5" t="s">
        <v>1813</v>
      </c>
    </row>
    <row r="76" spans="1:10">
      <c r="A76" s="5">
        <v>75</v>
      </c>
      <c r="B76" s="5" t="s">
        <v>1001</v>
      </c>
      <c r="C76" s="5" t="s">
        <v>167</v>
      </c>
      <c r="D76" s="5" t="s">
        <v>1270</v>
      </c>
      <c r="E76" s="5" t="s">
        <v>1271</v>
      </c>
      <c r="F76" s="5" t="s">
        <v>1272</v>
      </c>
      <c r="G76" s="5" t="s">
        <v>1246</v>
      </c>
      <c r="J76" s="5" t="s">
        <v>1813</v>
      </c>
    </row>
    <row r="77" spans="1:10">
      <c r="A77" s="5">
        <v>76</v>
      </c>
      <c r="B77" s="5" t="s">
        <v>1001</v>
      </c>
      <c r="C77" s="5" t="s">
        <v>167</v>
      </c>
      <c r="D77" s="5" t="s">
        <v>1273</v>
      </c>
      <c r="E77" s="5" t="s">
        <v>1274</v>
      </c>
      <c r="F77" s="5" t="s">
        <v>1275</v>
      </c>
      <c r="G77" s="5" t="s">
        <v>1276</v>
      </c>
      <c r="J77" s="5" t="s">
        <v>1813</v>
      </c>
    </row>
    <row r="78" spans="1:10">
      <c r="A78" s="5">
        <v>77</v>
      </c>
      <c r="B78" s="5" t="s">
        <v>1001</v>
      </c>
      <c r="C78" s="5" t="s">
        <v>167</v>
      </c>
      <c r="D78" s="5" t="s">
        <v>1277</v>
      </c>
      <c r="E78" s="5" t="s">
        <v>1278</v>
      </c>
      <c r="F78" s="5" t="s">
        <v>1279</v>
      </c>
      <c r="G78" s="5" t="s">
        <v>1058</v>
      </c>
      <c r="J78" s="5" t="s">
        <v>1813</v>
      </c>
    </row>
    <row r="79" spans="1:10">
      <c r="A79" s="5">
        <v>78</v>
      </c>
      <c r="B79" s="5" t="s">
        <v>1001</v>
      </c>
      <c r="C79" s="5" t="s">
        <v>167</v>
      </c>
      <c r="D79" s="5" t="s">
        <v>1280</v>
      </c>
      <c r="E79" s="5" t="s">
        <v>1281</v>
      </c>
      <c r="F79" s="5" t="s">
        <v>1279</v>
      </c>
      <c r="G79" s="5" t="s">
        <v>1282</v>
      </c>
      <c r="J79" s="5" t="s">
        <v>1813</v>
      </c>
    </row>
    <row r="80" spans="1:10">
      <c r="A80" s="5">
        <v>79</v>
      </c>
      <c r="B80" s="5" t="s">
        <v>1001</v>
      </c>
      <c r="C80" s="5" t="s">
        <v>167</v>
      </c>
      <c r="D80" s="5" t="s">
        <v>1283</v>
      </c>
      <c r="E80" s="5" t="s">
        <v>1284</v>
      </c>
      <c r="F80" s="5" t="s">
        <v>1285</v>
      </c>
      <c r="G80" s="5" t="s">
        <v>1058</v>
      </c>
      <c r="J80" s="5" t="s">
        <v>1813</v>
      </c>
    </row>
    <row r="81" spans="1:10">
      <c r="A81" s="5">
        <v>80</v>
      </c>
      <c r="B81" s="5" t="s">
        <v>1001</v>
      </c>
      <c r="C81" s="5" t="s">
        <v>167</v>
      </c>
      <c r="D81" s="5" t="s">
        <v>1286</v>
      </c>
      <c r="E81" s="5" t="s">
        <v>1287</v>
      </c>
      <c r="F81" s="5" t="s">
        <v>1288</v>
      </c>
      <c r="G81" s="5" t="s">
        <v>1058</v>
      </c>
      <c r="J81" s="5" t="s">
        <v>1813</v>
      </c>
    </row>
    <row r="82" spans="1:10">
      <c r="A82" s="5">
        <v>81</v>
      </c>
      <c r="B82" s="5" t="s">
        <v>1001</v>
      </c>
      <c r="C82" s="5" t="s">
        <v>167</v>
      </c>
      <c r="D82" s="5" t="s">
        <v>1289</v>
      </c>
      <c r="E82" s="5" t="s">
        <v>1290</v>
      </c>
      <c r="F82" s="5" t="s">
        <v>1291</v>
      </c>
      <c r="G82" s="5" t="s">
        <v>1020</v>
      </c>
      <c r="J82" s="5" t="s">
        <v>1813</v>
      </c>
    </row>
    <row r="83" spans="1:10">
      <c r="A83" s="5">
        <v>82</v>
      </c>
      <c r="B83" s="5" t="s">
        <v>1001</v>
      </c>
      <c r="C83" s="5" t="s">
        <v>167</v>
      </c>
      <c r="D83" s="5" t="s">
        <v>1292</v>
      </c>
      <c r="E83" s="5" t="s">
        <v>1293</v>
      </c>
      <c r="F83" s="5" t="s">
        <v>1294</v>
      </c>
      <c r="G83" s="5" t="s">
        <v>1009</v>
      </c>
      <c r="J83" s="5" t="s">
        <v>1813</v>
      </c>
    </row>
    <row r="84" spans="1:10">
      <c r="A84" s="5">
        <v>83</v>
      </c>
      <c r="B84" s="5" t="s">
        <v>1001</v>
      </c>
      <c r="C84" s="5" t="s">
        <v>167</v>
      </c>
      <c r="D84" s="5" t="s">
        <v>1295</v>
      </c>
      <c r="E84" s="5" t="s">
        <v>1296</v>
      </c>
      <c r="F84" s="5" t="s">
        <v>1297</v>
      </c>
      <c r="G84" s="5" t="s">
        <v>1103</v>
      </c>
      <c r="J84" s="5" t="s">
        <v>1813</v>
      </c>
    </row>
    <row r="85" spans="1:10">
      <c r="A85" s="5">
        <v>84</v>
      </c>
      <c r="B85" s="5" t="s">
        <v>1001</v>
      </c>
      <c r="C85" s="5" t="s">
        <v>167</v>
      </c>
      <c r="D85" s="5" t="s">
        <v>1298</v>
      </c>
      <c r="E85" s="5" t="s">
        <v>1299</v>
      </c>
      <c r="F85" s="5" t="s">
        <v>1300</v>
      </c>
      <c r="G85" s="5" t="s">
        <v>1009</v>
      </c>
      <c r="H85" s="5" t="s">
        <v>1301</v>
      </c>
      <c r="J85" s="5" t="s">
        <v>1813</v>
      </c>
    </row>
    <row r="86" spans="1:10">
      <c r="A86" s="5">
        <v>85</v>
      </c>
      <c r="B86" s="5" t="s">
        <v>1001</v>
      </c>
      <c r="C86" s="5" t="s">
        <v>167</v>
      </c>
      <c r="D86" s="5" t="s">
        <v>1302</v>
      </c>
      <c r="E86" s="5" t="s">
        <v>1303</v>
      </c>
      <c r="F86" s="5" t="s">
        <v>1304</v>
      </c>
      <c r="G86" s="5" t="s">
        <v>1017</v>
      </c>
      <c r="J86" s="5" t="s">
        <v>1813</v>
      </c>
    </row>
    <row r="87" spans="1:10">
      <c r="A87" s="5">
        <v>86</v>
      </c>
      <c r="B87" s="5" t="s">
        <v>1001</v>
      </c>
      <c r="C87" s="5" t="s">
        <v>167</v>
      </c>
      <c r="D87" s="5" t="s">
        <v>1305</v>
      </c>
      <c r="E87" s="5" t="s">
        <v>1306</v>
      </c>
      <c r="F87" s="5" t="s">
        <v>1307</v>
      </c>
      <c r="G87" s="5" t="s">
        <v>1308</v>
      </c>
      <c r="J87" s="5" t="s">
        <v>1813</v>
      </c>
    </row>
    <row r="88" spans="1:10">
      <c r="A88" s="5">
        <v>87</v>
      </c>
      <c r="B88" s="5" t="s">
        <v>1001</v>
      </c>
      <c r="C88" s="5" t="s">
        <v>167</v>
      </c>
      <c r="D88" s="5" t="s">
        <v>1309</v>
      </c>
      <c r="E88" s="5" t="s">
        <v>1310</v>
      </c>
      <c r="F88" s="5" t="s">
        <v>1275</v>
      </c>
      <c r="G88" s="5" t="s">
        <v>1179</v>
      </c>
      <c r="J88" s="5" t="s">
        <v>1813</v>
      </c>
    </row>
    <row r="89" spans="1:10">
      <c r="A89" s="5">
        <v>88</v>
      </c>
      <c r="B89" s="5" t="s">
        <v>1001</v>
      </c>
      <c r="C89" s="5" t="s">
        <v>167</v>
      </c>
      <c r="D89" s="5" t="s">
        <v>1311</v>
      </c>
      <c r="E89" s="5" t="s">
        <v>1312</v>
      </c>
      <c r="F89" s="5" t="s">
        <v>1313</v>
      </c>
      <c r="G89" s="5" t="s">
        <v>1183</v>
      </c>
      <c r="H89" s="5" t="s">
        <v>1314</v>
      </c>
      <c r="J89" s="5" t="s">
        <v>1813</v>
      </c>
    </row>
    <row r="90" spans="1:10">
      <c r="A90" s="5">
        <v>89</v>
      </c>
      <c r="B90" s="5" t="s">
        <v>1001</v>
      </c>
      <c r="C90" s="5" t="s">
        <v>167</v>
      </c>
      <c r="D90" s="5" t="s">
        <v>1315</v>
      </c>
      <c r="E90" s="5" t="s">
        <v>1316</v>
      </c>
      <c r="F90" s="5" t="s">
        <v>1317</v>
      </c>
      <c r="G90" s="5" t="s">
        <v>1058</v>
      </c>
      <c r="J90" s="5" t="s">
        <v>1813</v>
      </c>
    </row>
    <row r="91" spans="1:10">
      <c r="A91" s="5">
        <v>90</v>
      </c>
      <c r="B91" s="5" t="s">
        <v>1001</v>
      </c>
      <c r="C91" s="5" t="s">
        <v>167</v>
      </c>
      <c r="D91" s="5" t="s">
        <v>1318</v>
      </c>
      <c r="E91" s="5" t="s">
        <v>1319</v>
      </c>
      <c r="F91" s="5" t="s">
        <v>1320</v>
      </c>
      <c r="G91" s="5" t="s">
        <v>1058</v>
      </c>
      <c r="J91" s="5" t="s">
        <v>1813</v>
      </c>
    </row>
    <row r="92" spans="1:10">
      <c r="A92" s="5">
        <v>91</v>
      </c>
      <c r="B92" s="5" t="s">
        <v>1001</v>
      </c>
      <c r="C92" s="5" t="s">
        <v>167</v>
      </c>
      <c r="D92" s="5" t="s">
        <v>1321</v>
      </c>
      <c r="E92" s="5" t="s">
        <v>1322</v>
      </c>
      <c r="F92" s="5" t="s">
        <v>1323</v>
      </c>
      <c r="G92" s="5" t="s">
        <v>1009</v>
      </c>
      <c r="H92" s="5" t="s">
        <v>1324</v>
      </c>
      <c r="J92" s="5" t="s">
        <v>1813</v>
      </c>
    </row>
    <row r="93" spans="1:10">
      <c r="A93" s="5">
        <v>92</v>
      </c>
      <c r="B93" s="5" t="s">
        <v>1001</v>
      </c>
      <c r="C93" s="5" t="s">
        <v>167</v>
      </c>
      <c r="D93" s="5" t="s">
        <v>1325</v>
      </c>
      <c r="E93" s="5" t="s">
        <v>1326</v>
      </c>
      <c r="F93" s="5" t="s">
        <v>1327</v>
      </c>
      <c r="G93" s="5" t="s">
        <v>1328</v>
      </c>
      <c r="J93" s="5" t="s">
        <v>1813</v>
      </c>
    </row>
    <row r="94" spans="1:10">
      <c r="A94" s="5">
        <v>93</v>
      </c>
      <c r="B94" s="5" t="s">
        <v>1001</v>
      </c>
      <c r="C94" s="5" t="s">
        <v>167</v>
      </c>
      <c r="D94" s="5" t="s">
        <v>1329</v>
      </c>
      <c r="E94" s="5" t="s">
        <v>1330</v>
      </c>
      <c r="F94" s="5" t="s">
        <v>1098</v>
      </c>
      <c r="G94" s="5" t="s">
        <v>1331</v>
      </c>
      <c r="J94" s="5" t="s">
        <v>1813</v>
      </c>
    </row>
    <row r="95" spans="1:10">
      <c r="A95" s="5">
        <v>94</v>
      </c>
      <c r="B95" s="5" t="s">
        <v>1001</v>
      </c>
      <c r="C95" s="5" t="s">
        <v>167</v>
      </c>
      <c r="D95" s="5" t="s">
        <v>1332</v>
      </c>
      <c r="E95" s="5" t="s">
        <v>1333</v>
      </c>
      <c r="F95" s="5" t="s">
        <v>1334</v>
      </c>
      <c r="G95" s="5" t="s">
        <v>1027</v>
      </c>
      <c r="J95" s="5" t="s">
        <v>1813</v>
      </c>
    </row>
    <row r="96" spans="1:10">
      <c r="A96" s="5">
        <v>95</v>
      </c>
      <c r="B96" s="5" t="s">
        <v>1001</v>
      </c>
      <c r="C96" s="5" t="s">
        <v>167</v>
      </c>
      <c r="D96" s="5" t="s">
        <v>1335</v>
      </c>
      <c r="E96" s="5" t="s">
        <v>1336</v>
      </c>
      <c r="F96" s="5" t="s">
        <v>1337</v>
      </c>
      <c r="G96" s="5" t="s">
        <v>1075</v>
      </c>
      <c r="J96" s="5" t="s">
        <v>1813</v>
      </c>
    </row>
    <row r="97" spans="1:10">
      <c r="A97" s="5">
        <v>96</v>
      </c>
      <c r="B97" s="5" t="s">
        <v>1001</v>
      </c>
      <c r="C97" s="5" t="s">
        <v>167</v>
      </c>
      <c r="D97" s="5" t="s">
        <v>1338</v>
      </c>
      <c r="E97" s="5" t="s">
        <v>1339</v>
      </c>
      <c r="F97" s="5" t="s">
        <v>1340</v>
      </c>
      <c r="G97" s="5" t="s">
        <v>1103</v>
      </c>
      <c r="J97" s="5" t="s">
        <v>1813</v>
      </c>
    </row>
    <row r="98" spans="1:10">
      <c r="A98" s="5">
        <v>97</v>
      </c>
      <c r="B98" s="5" t="s">
        <v>1001</v>
      </c>
      <c r="C98" s="5" t="s">
        <v>167</v>
      </c>
      <c r="D98" s="5" t="s">
        <v>1341</v>
      </c>
      <c r="E98" s="5" t="s">
        <v>1342</v>
      </c>
      <c r="F98" s="5" t="s">
        <v>1343</v>
      </c>
      <c r="G98" s="5" t="s">
        <v>1269</v>
      </c>
      <c r="J98" s="5" t="s">
        <v>1813</v>
      </c>
    </row>
    <row r="99" spans="1:10">
      <c r="A99" s="5">
        <v>98</v>
      </c>
      <c r="B99" s="5" t="s">
        <v>1001</v>
      </c>
      <c r="C99" s="5" t="s">
        <v>167</v>
      </c>
      <c r="D99" s="5" t="s">
        <v>1344</v>
      </c>
      <c r="E99" s="5" t="s">
        <v>1345</v>
      </c>
      <c r="F99" s="5" t="s">
        <v>1346</v>
      </c>
      <c r="G99" s="5" t="s">
        <v>1183</v>
      </c>
      <c r="H99" s="5" t="s">
        <v>1347</v>
      </c>
      <c r="J99" s="5" t="s">
        <v>1813</v>
      </c>
    </row>
    <row r="100" spans="1:10">
      <c r="A100" s="5">
        <v>99</v>
      </c>
      <c r="B100" s="5" t="s">
        <v>1001</v>
      </c>
      <c r="C100" s="5" t="s">
        <v>167</v>
      </c>
      <c r="D100" s="5" t="s">
        <v>1348</v>
      </c>
      <c r="E100" s="5" t="s">
        <v>1349</v>
      </c>
      <c r="F100" s="5" t="s">
        <v>1350</v>
      </c>
      <c r="G100" s="5" t="s">
        <v>1351</v>
      </c>
      <c r="H100" s="5" t="s">
        <v>1352</v>
      </c>
      <c r="J100" s="5" t="s">
        <v>1813</v>
      </c>
    </row>
    <row r="101" spans="1:10">
      <c r="A101" s="5">
        <v>100</v>
      </c>
      <c r="B101" s="5" t="s">
        <v>1001</v>
      </c>
      <c r="C101" s="5" t="s">
        <v>167</v>
      </c>
      <c r="D101" s="5" t="s">
        <v>1353</v>
      </c>
      <c r="E101" s="5" t="s">
        <v>1354</v>
      </c>
      <c r="F101" s="5" t="s">
        <v>1355</v>
      </c>
      <c r="G101" s="5" t="s">
        <v>1071</v>
      </c>
      <c r="J101" s="5" t="s">
        <v>1813</v>
      </c>
    </row>
    <row r="102" spans="1:10">
      <c r="A102" s="5">
        <v>101</v>
      </c>
      <c r="B102" s="5" t="s">
        <v>1001</v>
      </c>
      <c r="C102" s="5" t="s">
        <v>167</v>
      </c>
      <c r="D102" s="5" t="s">
        <v>1356</v>
      </c>
      <c r="E102" s="5" t="s">
        <v>1357</v>
      </c>
      <c r="F102" s="5" t="s">
        <v>1004</v>
      </c>
      <c r="G102" s="5" t="s">
        <v>1358</v>
      </c>
      <c r="J102" s="5" t="s">
        <v>1813</v>
      </c>
    </row>
    <row r="103" spans="1:10">
      <c r="A103" s="5">
        <v>102</v>
      </c>
      <c r="B103" s="5" t="s">
        <v>1001</v>
      </c>
      <c r="C103" s="5" t="s">
        <v>167</v>
      </c>
      <c r="D103" s="5" t="s">
        <v>1359</v>
      </c>
      <c r="E103" s="5" t="s">
        <v>1360</v>
      </c>
      <c r="F103" s="5" t="s">
        <v>1004</v>
      </c>
      <c r="G103" s="5" t="s">
        <v>1361</v>
      </c>
      <c r="J103" s="5" t="s">
        <v>1813</v>
      </c>
    </row>
    <row r="104" spans="1:10">
      <c r="A104" s="5">
        <v>103</v>
      </c>
      <c r="B104" s="5" t="s">
        <v>1001</v>
      </c>
      <c r="C104" s="5" t="s">
        <v>167</v>
      </c>
      <c r="D104" s="5" t="s">
        <v>1362</v>
      </c>
      <c r="E104" s="5" t="s">
        <v>1363</v>
      </c>
      <c r="F104" s="5" t="s">
        <v>1004</v>
      </c>
      <c r="G104" s="5" t="s">
        <v>1364</v>
      </c>
      <c r="J104" s="5" t="s">
        <v>1813</v>
      </c>
    </row>
    <row r="105" spans="1:10">
      <c r="A105" s="5">
        <v>104</v>
      </c>
      <c r="B105" s="5" t="s">
        <v>1001</v>
      </c>
      <c r="C105" s="5" t="s">
        <v>167</v>
      </c>
      <c r="D105" s="5" t="s">
        <v>1365</v>
      </c>
      <c r="E105" s="5" t="s">
        <v>1366</v>
      </c>
      <c r="F105" s="5" t="s">
        <v>1004</v>
      </c>
      <c r="G105" s="5" t="s">
        <v>1253</v>
      </c>
      <c r="J105" s="5" t="s">
        <v>1813</v>
      </c>
    </row>
    <row r="106" spans="1:10">
      <c r="A106" s="5">
        <v>105</v>
      </c>
      <c r="B106" s="5" t="s">
        <v>1001</v>
      </c>
      <c r="C106" s="5" t="s">
        <v>167</v>
      </c>
      <c r="D106" s="5" t="s">
        <v>1367</v>
      </c>
      <c r="E106" s="5" t="s">
        <v>1368</v>
      </c>
      <c r="F106" s="5" t="s">
        <v>1004</v>
      </c>
      <c r="G106" s="5" t="s">
        <v>1369</v>
      </c>
      <c r="J106" s="5" t="s">
        <v>1813</v>
      </c>
    </row>
    <row r="107" spans="1:10">
      <c r="A107" s="5">
        <v>106</v>
      </c>
      <c r="B107" s="5" t="s">
        <v>1001</v>
      </c>
      <c r="C107" s="5" t="s">
        <v>167</v>
      </c>
      <c r="D107" s="5" t="s">
        <v>1370</v>
      </c>
      <c r="E107" s="5" t="s">
        <v>1371</v>
      </c>
      <c r="F107" s="5" t="s">
        <v>1004</v>
      </c>
      <c r="G107" s="5" t="s">
        <v>1372</v>
      </c>
      <c r="J107" s="5" t="s">
        <v>1813</v>
      </c>
    </row>
    <row r="108" spans="1:10">
      <c r="A108" s="5">
        <v>107</v>
      </c>
      <c r="B108" s="5" t="s">
        <v>1001</v>
      </c>
      <c r="C108" s="5" t="s">
        <v>167</v>
      </c>
      <c r="D108" s="5" t="s">
        <v>1373</v>
      </c>
      <c r="E108" s="5" t="s">
        <v>1374</v>
      </c>
      <c r="F108" s="5" t="s">
        <v>1004</v>
      </c>
      <c r="G108" s="5" t="s">
        <v>1375</v>
      </c>
      <c r="J108" s="5" t="s">
        <v>1813</v>
      </c>
    </row>
    <row r="109" spans="1:10">
      <c r="A109" s="5">
        <v>108</v>
      </c>
      <c r="B109" s="5" t="s">
        <v>1001</v>
      </c>
      <c r="C109" s="5" t="s">
        <v>167</v>
      </c>
      <c r="D109" s="5" t="s">
        <v>1376</v>
      </c>
      <c r="E109" s="5" t="s">
        <v>1377</v>
      </c>
      <c r="F109" s="5" t="s">
        <v>1004</v>
      </c>
      <c r="G109" s="5" t="s">
        <v>1378</v>
      </c>
      <c r="J109" s="5" t="s">
        <v>1813</v>
      </c>
    </row>
    <row r="110" spans="1:10">
      <c r="A110" s="5">
        <v>109</v>
      </c>
      <c r="B110" s="5" t="s">
        <v>1001</v>
      </c>
      <c r="C110" s="5" t="s">
        <v>167</v>
      </c>
      <c r="D110" s="5" t="s">
        <v>1379</v>
      </c>
      <c r="E110" s="5" t="s">
        <v>1380</v>
      </c>
      <c r="F110" s="5" t="s">
        <v>1004</v>
      </c>
      <c r="G110" s="5" t="s">
        <v>1381</v>
      </c>
      <c r="J110" s="5" t="s">
        <v>1813</v>
      </c>
    </row>
    <row r="111" spans="1:10">
      <c r="A111" s="5">
        <v>110</v>
      </c>
      <c r="B111" s="5" t="s">
        <v>1001</v>
      </c>
      <c r="C111" s="5" t="s">
        <v>167</v>
      </c>
      <c r="D111" s="5" t="s">
        <v>1382</v>
      </c>
      <c r="E111" s="5" t="s">
        <v>1383</v>
      </c>
      <c r="F111" s="5" t="s">
        <v>1004</v>
      </c>
      <c r="G111" s="5" t="s">
        <v>1384</v>
      </c>
      <c r="J111" s="5" t="s">
        <v>1813</v>
      </c>
    </row>
    <row r="112" spans="1:10">
      <c r="A112" s="5">
        <v>111</v>
      </c>
      <c r="B112" s="5" t="s">
        <v>1001</v>
      </c>
      <c r="C112" s="5" t="s">
        <v>167</v>
      </c>
      <c r="D112" s="5" t="s">
        <v>1385</v>
      </c>
      <c r="E112" s="5" t="s">
        <v>1386</v>
      </c>
      <c r="F112" s="5" t="s">
        <v>1004</v>
      </c>
      <c r="G112" s="5" t="s">
        <v>1387</v>
      </c>
      <c r="J112" s="5" t="s">
        <v>1813</v>
      </c>
    </row>
    <row r="113" spans="1:10">
      <c r="A113" s="5">
        <v>112</v>
      </c>
      <c r="B113" s="5" t="s">
        <v>1001</v>
      </c>
      <c r="C113" s="5" t="s">
        <v>167</v>
      </c>
      <c r="D113" s="5" t="s">
        <v>1388</v>
      </c>
      <c r="E113" s="5" t="s">
        <v>1389</v>
      </c>
      <c r="F113" s="5" t="s">
        <v>1004</v>
      </c>
      <c r="G113" s="5" t="s">
        <v>1390</v>
      </c>
      <c r="J113" s="5" t="s">
        <v>1813</v>
      </c>
    </row>
    <row r="114" spans="1:10">
      <c r="A114" s="5">
        <v>113</v>
      </c>
      <c r="B114" s="5" t="s">
        <v>1001</v>
      </c>
      <c r="C114" s="5" t="s">
        <v>167</v>
      </c>
      <c r="D114" s="5" t="s">
        <v>1391</v>
      </c>
      <c r="E114" s="5" t="s">
        <v>1392</v>
      </c>
      <c r="F114" s="5" t="s">
        <v>1393</v>
      </c>
      <c r="G114" s="5" t="s">
        <v>1394</v>
      </c>
      <c r="J114" s="5" t="s">
        <v>1813</v>
      </c>
    </row>
    <row r="115" spans="1:10">
      <c r="A115" s="5">
        <v>114</v>
      </c>
      <c r="B115" s="5" t="s">
        <v>1001</v>
      </c>
      <c r="C115" s="5" t="s">
        <v>167</v>
      </c>
      <c r="D115" s="5" t="s">
        <v>1395</v>
      </c>
      <c r="E115" s="5" t="s">
        <v>1396</v>
      </c>
      <c r="F115" s="5" t="s">
        <v>1393</v>
      </c>
      <c r="G115" s="5" t="s">
        <v>1397</v>
      </c>
      <c r="J115" s="5" t="s">
        <v>1813</v>
      </c>
    </row>
    <row r="116" spans="1:10">
      <c r="A116" s="5">
        <v>115</v>
      </c>
      <c r="B116" s="5" t="s">
        <v>1001</v>
      </c>
      <c r="C116" s="5" t="s">
        <v>167</v>
      </c>
      <c r="D116" s="5" t="s">
        <v>1398</v>
      </c>
      <c r="E116" s="5" t="s">
        <v>1399</v>
      </c>
      <c r="F116" s="5" t="s">
        <v>1393</v>
      </c>
      <c r="G116" s="5" t="s">
        <v>1400</v>
      </c>
      <c r="J116" s="5" t="s">
        <v>1813</v>
      </c>
    </row>
    <row r="117" spans="1:10">
      <c r="A117" s="5">
        <v>116</v>
      </c>
      <c r="B117" s="5" t="s">
        <v>1001</v>
      </c>
      <c r="C117" s="5" t="s">
        <v>167</v>
      </c>
      <c r="D117" s="5" t="s">
        <v>1401</v>
      </c>
      <c r="E117" s="5" t="s">
        <v>1402</v>
      </c>
      <c r="F117" s="5" t="s">
        <v>1393</v>
      </c>
      <c r="G117" s="5" t="s">
        <v>1403</v>
      </c>
      <c r="J117" s="5" t="s">
        <v>1813</v>
      </c>
    </row>
    <row r="118" spans="1:10">
      <c r="A118" s="5">
        <v>117</v>
      </c>
      <c r="B118" s="5" t="s">
        <v>1001</v>
      </c>
      <c r="C118" s="5" t="s">
        <v>167</v>
      </c>
      <c r="D118" s="5" t="s">
        <v>1404</v>
      </c>
      <c r="E118" s="5" t="s">
        <v>1405</v>
      </c>
      <c r="F118" s="5" t="s">
        <v>1004</v>
      </c>
      <c r="G118" s="5" t="s">
        <v>1080</v>
      </c>
      <c r="J118" s="5" t="s">
        <v>1813</v>
      </c>
    </row>
    <row r="119" spans="1:10">
      <c r="A119" s="5">
        <v>118</v>
      </c>
      <c r="B119" s="5" t="s">
        <v>1001</v>
      </c>
      <c r="C119" s="5" t="s">
        <v>167</v>
      </c>
      <c r="D119" s="5" t="s">
        <v>1406</v>
      </c>
      <c r="E119" s="5" t="s">
        <v>1407</v>
      </c>
      <c r="F119" s="5" t="s">
        <v>1408</v>
      </c>
      <c r="G119" s="5" t="s">
        <v>1166</v>
      </c>
      <c r="H119" s="5" t="s">
        <v>1409</v>
      </c>
      <c r="J119" s="5" t="s">
        <v>1813</v>
      </c>
    </row>
    <row r="120" spans="1:10">
      <c r="A120" s="5">
        <v>119</v>
      </c>
      <c r="B120" s="5" t="s">
        <v>1001</v>
      </c>
      <c r="C120" s="5" t="s">
        <v>167</v>
      </c>
      <c r="D120" s="5" t="s">
        <v>1410</v>
      </c>
      <c r="E120" s="5" t="s">
        <v>1411</v>
      </c>
      <c r="F120" s="5" t="s">
        <v>1412</v>
      </c>
      <c r="G120" s="5" t="s">
        <v>1017</v>
      </c>
      <c r="J120" s="5" t="s">
        <v>1813</v>
      </c>
    </row>
    <row r="121" spans="1:10">
      <c r="A121" s="5">
        <v>120</v>
      </c>
      <c r="B121" s="5" t="s">
        <v>1001</v>
      </c>
      <c r="C121" s="5" t="s">
        <v>167</v>
      </c>
      <c r="D121" s="5" t="s">
        <v>1413</v>
      </c>
      <c r="E121" s="5" t="s">
        <v>1414</v>
      </c>
      <c r="F121" s="5" t="s">
        <v>1415</v>
      </c>
      <c r="G121" s="5" t="s">
        <v>1009</v>
      </c>
      <c r="J121" s="5" t="s">
        <v>1813</v>
      </c>
    </row>
    <row r="122" spans="1:10">
      <c r="A122" s="5">
        <v>121</v>
      </c>
      <c r="B122" s="5" t="s">
        <v>1001</v>
      </c>
      <c r="C122" s="5" t="s">
        <v>167</v>
      </c>
      <c r="D122" s="5" t="s">
        <v>1416</v>
      </c>
      <c r="E122" s="5" t="s">
        <v>1417</v>
      </c>
      <c r="F122" s="5" t="s">
        <v>1418</v>
      </c>
      <c r="G122" s="5" t="s">
        <v>1190</v>
      </c>
      <c r="J122" s="5" t="s">
        <v>1813</v>
      </c>
    </row>
    <row r="123" spans="1:10">
      <c r="A123" s="5">
        <v>122</v>
      </c>
      <c r="B123" s="5" t="s">
        <v>1001</v>
      </c>
      <c r="C123" s="5" t="s">
        <v>167</v>
      </c>
      <c r="D123" s="5" t="s">
        <v>1419</v>
      </c>
      <c r="E123" s="5" t="s">
        <v>1420</v>
      </c>
      <c r="F123" s="5" t="s">
        <v>1421</v>
      </c>
      <c r="G123" s="5" t="s">
        <v>1017</v>
      </c>
      <c r="J123" s="5" t="s">
        <v>1813</v>
      </c>
    </row>
    <row r="124" spans="1:10">
      <c r="A124" s="5">
        <v>123</v>
      </c>
      <c r="B124" s="5" t="s">
        <v>1001</v>
      </c>
      <c r="C124" s="5" t="s">
        <v>167</v>
      </c>
      <c r="D124" s="5" t="s">
        <v>1422</v>
      </c>
      <c r="E124" s="5" t="s">
        <v>1423</v>
      </c>
      <c r="F124" s="5" t="s">
        <v>1424</v>
      </c>
      <c r="G124" s="5" t="s">
        <v>1017</v>
      </c>
      <c r="J124" s="5" t="s">
        <v>1813</v>
      </c>
    </row>
    <row r="125" spans="1:10">
      <c r="A125" s="5">
        <v>124</v>
      </c>
      <c r="B125" s="5" t="s">
        <v>1001</v>
      </c>
      <c r="C125" s="5" t="s">
        <v>167</v>
      </c>
      <c r="D125" s="5" t="s">
        <v>1425</v>
      </c>
      <c r="E125" s="5" t="s">
        <v>1426</v>
      </c>
      <c r="F125" s="5" t="s">
        <v>1427</v>
      </c>
      <c r="G125" s="5" t="s">
        <v>1009</v>
      </c>
      <c r="H125" s="5" t="s">
        <v>1428</v>
      </c>
      <c r="J125" s="5" t="s">
        <v>1813</v>
      </c>
    </row>
    <row r="126" spans="1:10">
      <c r="A126" s="5">
        <v>125</v>
      </c>
      <c r="B126" s="5" t="s">
        <v>1001</v>
      </c>
      <c r="C126" s="5" t="s">
        <v>167</v>
      </c>
      <c r="D126" s="5" t="s">
        <v>1429</v>
      </c>
      <c r="E126" s="5" t="s">
        <v>1430</v>
      </c>
      <c r="F126" s="5" t="s">
        <v>1431</v>
      </c>
      <c r="G126" s="5" t="s">
        <v>1166</v>
      </c>
      <c r="J126" s="5" t="s">
        <v>1813</v>
      </c>
    </row>
    <row r="127" spans="1:10">
      <c r="A127" s="5">
        <v>126</v>
      </c>
      <c r="B127" s="5" t="s">
        <v>1001</v>
      </c>
      <c r="C127" s="5" t="s">
        <v>167</v>
      </c>
      <c r="D127" s="5" t="s">
        <v>1432</v>
      </c>
      <c r="E127" s="5" t="s">
        <v>1433</v>
      </c>
      <c r="F127" s="5" t="s">
        <v>1012</v>
      </c>
      <c r="G127" s="5" t="s">
        <v>1434</v>
      </c>
      <c r="J127" s="5" t="s">
        <v>1813</v>
      </c>
    </row>
    <row r="128" spans="1:10">
      <c r="A128" s="5">
        <v>127</v>
      </c>
      <c r="B128" s="5" t="s">
        <v>1001</v>
      </c>
      <c r="C128" s="5" t="s">
        <v>167</v>
      </c>
      <c r="D128" s="5" t="s">
        <v>1435</v>
      </c>
      <c r="E128" s="5" t="s">
        <v>1436</v>
      </c>
      <c r="F128" s="5" t="s">
        <v>1012</v>
      </c>
      <c r="G128" s="5" t="s">
        <v>1179</v>
      </c>
      <c r="J128" s="5" t="s">
        <v>1813</v>
      </c>
    </row>
    <row r="129" spans="1:10">
      <c r="A129" s="5">
        <v>128</v>
      </c>
      <c r="B129" s="5" t="s">
        <v>1001</v>
      </c>
      <c r="C129" s="5" t="s">
        <v>167</v>
      </c>
      <c r="D129" s="5" t="s">
        <v>1437</v>
      </c>
      <c r="E129" s="5" t="s">
        <v>1438</v>
      </c>
      <c r="F129" s="5" t="s">
        <v>1439</v>
      </c>
      <c r="G129" s="5" t="s">
        <v>1440</v>
      </c>
      <c r="J129" s="5" t="s">
        <v>1813</v>
      </c>
    </row>
    <row r="130" spans="1:10">
      <c r="A130" s="5">
        <v>129</v>
      </c>
      <c r="B130" s="5" t="s">
        <v>1001</v>
      </c>
      <c r="C130" s="5" t="s">
        <v>167</v>
      </c>
      <c r="D130" s="5" t="s">
        <v>1441</v>
      </c>
      <c r="E130" s="5" t="s">
        <v>1438</v>
      </c>
      <c r="F130" s="5" t="s">
        <v>1439</v>
      </c>
      <c r="G130" s="5" t="s">
        <v>1442</v>
      </c>
      <c r="H130" s="5" t="s">
        <v>1443</v>
      </c>
      <c r="J130" s="5" t="s">
        <v>1813</v>
      </c>
    </row>
    <row r="131" spans="1:10">
      <c r="A131" s="5">
        <v>130</v>
      </c>
      <c r="B131" s="5" t="s">
        <v>1001</v>
      </c>
      <c r="C131" s="5" t="s">
        <v>167</v>
      </c>
      <c r="D131" s="5" t="s">
        <v>1444</v>
      </c>
      <c r="E131" s="5" t="s">
        <v>1445</v>
      </c>
      <c r="F131" s="5" t="s">
        <v>1446</v>
      </c>
      <c r="G131" s="5" t="s">
        <v>1183</v>
      </c>
      <c r="J131" s="5" t="s">
        <v>1813</v>
      </c>
    </row>
    <row r="132" spans="1:10">
      <c r="A132" s="5">
        <v>131</v>
      </c>
      <c r="B132" s="5" t="s">
        <v>1001</v>
      </c>
      <c r="C132" s="5" t="s">
        <v>167</v>
      </c>
      <c r="D132" s="5" t="s">
        <v>1447</v>
      </c>
      <c r="E132" s="5" t="s">
        <v>1448</v>
      </c>
      <c r="F132" s="5" t="s">
        <v>1449</v>
      </c>
      <c r="G132" s="5" t="s">
        <v>1009</v>
      </c>
      <c r="J132" s="5" t="s">
        <v>1813</v>
      </c>
    </row>
    <row r="133" spans="1:10">
      <c r="A133" s="5">
        <v>132</v>
      </c>
      <c r="B133" s="5" t="s">
        <v>1001</v>
      </c>
      <c r="C133" s="5" t="s">
        <v>167</v>
      </c>
      <c r="D133" s="5" t="s">
        <v>1450</v>
      </c>
      <c r="E133" s="5" t="s">
        <v>1451</v>
      </c>
      <c r="F133" s="5" t="s">
        <v>1452</v>
      </c>
      <c r="G133" s="5" t="s">
        <v>1075</v>
      </c>
      <c r="H133" s="5" t="s">
        <v>1453</v>
      </c>
      <c r="J133" s="5" t="s">
        <v>1813</v>
      </c>
    </row>
    <row r="134" spans="1:10">
      <c r="A134" s="5">
        <v>133</v>
      </c>
      <c r="B134" s="5" t="s">
        <v>1001</v>
      </c>
      <c r="C134" s="5" t="s">
        <v>167</v>
      </c>
      <c r="D134" s="5" t="s">
        <v>1454</v>
      </c>
      <c r="E134" s="5" t="s">
        <v>1455</v>
      </c>
      <c r="F134" s="5" t="s">
        <v>1456</v>
      </c>
      <c r="G134" s="5" t="s">
        <v>1009</v>
      </c>
      <c r="J134" s="5" t="s">
        <v>1813</v>
      </c>
    </row>
    <row r="135" spans="1:10">
      <c r="A135" s="5">
        <v>134</v>
      </c>
      <c r="B135" s="5" t="s">
        <v>1001</v>
      </c>
      <c r="C135" s="5" t="s">
        <v>167</v>
      </c>
      <c r="D135" s="5" t="s">
        <v>1457</v>
      </c>
      <c r="E135" s="5" t="s">
        <v>1458</v>
      </c>
      <c r="F135" s="5" t="s">
        <v>1459</v>
      </c>
      <c r="G135" s="5" t="s">
        <v>1071</v>
      </c>
      <c r="J135" s="5" t="s">
        <v>1813</v>
      </c>
    </row>
    <row r="136" spans="1:10">
      <c r="A136" s="5">
        <v>135</v>
      </c>
      <c r="B136" s="5" t="s">
        <v>1001</v>
      </c>
      <c r="C136" s="5" t="s">
        <v>167</v>
      </c>
      <c r="D136" s="5" t="s">
        <v>1460</v>
      </c>
      <c r="E136" s="5" t="s">
        <v>1461</v>
      </c>
      <c r="F136" s="5" t="s">
        <v>1462</v>
      </c>
      <c r="G136" s="5" t="s">
        <v>1075</v>
      </c>
      <c r="J136" s="5" t="s">
        <v>1813</v>
      </c>
    </row>
    <row r="137" spans="1:10">
      <c r="A137" s="5">
        <v>136</v>
      </c>
      <c r="B137" s="5" t="s">
        <v>1001</v>
      </c>
      <c r="C137" s="5" t="s">
        <v>167</v>
      </c>
      <c r="D137" s="5" t="s">
        <v>1463</v>
      </c>
      <c r="E137" s="5" t="s">
        <v>1464</v>
      </c>
      <c r="F137" s="5" t="s">
        <v>1465</v>
      </c>
      <c r="G137" s="5" t="s">
        <v>1075</v>
      </c>
      <c r="H137" s="5" t="s">
        <v>1466</v>
      </c>
      <c r="J137" s="5" t="s">
        <v>1813</v>
      </c>
    </row>
    <row r="138" spans="1:10">
      <c r="A138" s="5">
        <v>137</v>
      </c>
      <c r="B138" s="5" t="s">
        <v>1001</v>
      </c>
      <c r="C138" s="5" t="s">
        <v>167</v>
      </c>
      <c r="D138" s="5" t="s">
        <v>1467</v>
      </c>
      <c r="E138" s="5" t="s">
        <v>1468</v>
      </c>
      <c r="F138" s="5" t="s">
        <v>1469</v>
      </c>
      <c r="G138" s="5" t="s">
        <v>1031</v>
      </c>
      <c r="H138" s="5" t="s">
        <v>1470</v>
      </c>
      <c r="J138" s="5" t="s">
        <v>1813</v>
      </c>
    </row>
    <row r="139" spans="1:10">
      <c r="A139" s="5">
        <v>138</v>
      </c>
      <c r="B139" s="5" t="s">
        <v>1001</v>
      </c>
      <c r="C139" s="5" t="s">
        <v>167</v>
      </c>
      <c r="D139" s="5" t="s">
        <v>1471</v>
      </c>
      <c r="E139" s="5" t="s">
        <v>1472</v>
      </c>
      <c r="F139" s="5" t="s">
        <v>1473</v>
      </c>
      <c r="G139" s="5" t="s">
        <v>1190</v>
      </c>
      <c r="J139" s="5" t="s">
        <v>1813</v>
      </c>
    </row>
    <row r="140" spans="1:10">
      <c r="A140" s="5">
        <v>139</v>
      </c>
      <c r="B140" s="5" t="s">
        <v>1001</v>
      </c>
      <c r="C140" s="5" t="s">
        <v>167</v>
      </c>
      <c r="D140" s="5" t="s">
        <v>1474</v>
      </c>
      <c r="E140" s="5" t="s">
        <v>1475</v>
      </c>
      <c r="F140" s="5" t="s">
        <v>1476</v>
      </c>
      <c r="G140" s="5" t="s">
        <v>1087</v>
      </c>
      <c r="J140" s="5" t="s">
        <v>1813</v>
      </c>
    </row>
    <row r="141" spans="1:10">
      <c r="A141" s="5">
        <v>140</v>
      </c>
      <c r="B141" s="5" t="s">
        <v>1001</v>
      </c>
      <c r="C141" s="5" t="s">
        <v>167</v>
      </c>
      <c r="D141" s="5" t="s">
        <v>1477</v>
      </c>
      <c r="E141" s="5" t="s">
        <v>1478</v>
      </c>
      <c r="F141" s="5" t="s">
        <v>1479</v>
      </c>
      <c r="G141" s="5" t="s">
        <v>1480</v>
      </c>
      <c r="J141" s="5" t="s">
        <v>1813</v>
      </c>
    </row>
    <row r="142" spans="1:10">
      <c r="A142" s="5">
        <v>141</v>
      </c>
      <c r="B142" s="5" t="s">
        <v>1001</v>
      </c>
      <c r="C142" s="5" t="s">
        <v>167</v>
      </c>
      <c r="D142" s="5" t="s">
        <v>1481</v>
      </c>
      <c r="E142" s="5" t="s">
        <v>1482</v>
      </c>
      <c r="F142" s="5" t="s">
        <v>1483</v>
      </c>
      <c r="G142" s="5" t="s">
        <v>1071</v>
      </c>
      <c r="J142" s="5" t="s">
        <v>1813</v>
      </c>
    </row>
    <row r="143" spans="1:10">
      <c r="A143" s="5">
        <v>142</v>
      </c>
      <c r="B143" s="5" t="s">
        <v>1001</v>
      </c>
      <c r="C143" s="5" t="s">
        <v>167</v>
      </c>
      <c r="D143" s="5" t="s">
        <v>1484</v>
      </c>
      <c r="E143" s="5" t="s">
        <v>1485</v>
      </c>
      <c r="F143" s="5" t="s">
        <v>1486</v>
      </c>
      <c r="G143" s="5" t="s">
        <v>1179</v>
      </c>
      <c r="J143" s="5" t="s">
        <v>1813</v>
      </c>
    </row>
    <row r="144" spans="1:10">
      <c r="A144" s="5">
        <v>143</v>
      </c>
      <c r="B144" s="5" t="s">
        <v>1001</v>
      </c>
      <c r="C144" s="5" t="s">
        <v>167</v>
      </c>
      <c r="D144" s="5" t="s">
        <v>1487</v>
      </c>
      <c r="E144" s="5" t="s">
        <v>1485</v>
      </c>
      <c r="F144" s="5" t="s">
        <v>1486</v>
      </c>
      <c r="G144" s="5" t="s">
        <v>1080</v>
      </c>
      <c r="J144" s="5" t="s">
        <v>1813</v>
      </c>
    </row>
    <row r="145" spans="1:10">
      <c r="A145" s="5">
        <v>144</v>
      </c>
      <c r="B145" s="5" t="s">
        <v>1001</v>
      </c>
      <c r="C145" s="5" t="s">
        <v>167</v>
      </c>
      <c r="D145" s="5" t="s">
        <v>1488</v>
      </c>
      <c r="E145" s="5" t="s">
        <v>1489</v>
      </c>
      <c r="F145" s="5" t="s">
        <v>1490</v>
      </c>
      <c r="G145" s="5" t="s">
        <v>1480</v>
      </c>
      <c r="J145" s="5" t="s">
        <v>1813</v>
      </c>
    </row>
    <row r="146" spans="1:10">
      <c r="A146" s="5">
        <v>145</v>
      </c>
      <c r="B146" s="5" t="s">
        <v>1001</v>
      </c>
      <c r="C146" s="5" t="s">
        <v>167</v>
      </c>
      <c r="D146" s="5" t="s">
        <v>1491</v>
      </c>
      <c r="E146" s="5" t="s">
        <v>1492</v>
      </c>
      <c r="F146" s="5" t="s">
        <v>1493</v>
      </c>
      <c r="G146" s="5" t="s">
        <v>1058</v>
      </c>
      <c r="J146" s="5" t="s">
        <v>1813</v>
      </c>
    </row>
    <row r="147" spans="1:10">
      <c r="A147" s="5">
        <v>146</v>
      </c>
      <c r="B147" s="5" t="s">
        <v>1001</v>
      </c>
      <c r="C147" s="5" t="s">
        <v>167</v>
      </c>
      <c r="D147" s="5" t="s">
        <v>1494</v>
      </c>
      <c r="E147" s="5" t="s">
        <v>1495</v>
      </c>
      <c r="F147" s="5" t="s">
        <v>1496</v>
      </c>
      <c r="G147" s="5" t="s">
        <v>1009</v>
      </c>
      <c r="J147" s="5" t="s">
        <v>1813</v>
      </c>
    </row>
    <row r="148" spans="1:10">
      <c r="A148" s="5">
        <v>147</v>
      </c>
      <c r="B148" s="5" t="s">
        <v>1001</v>
      </c>
      <c r="C148" s="5" t="s">
        <v>167</v>
      </c>
      <c r="D148" s="5" t="s">
        <v>1497</v>
      </c>
      <c r="E148" s="5" t="s">
        <v>1498</v>
      </c>
      <c r="F148" s="5" t="s">
        <v>1499</v>
      </c>
      <c r="G148" s="5" t="s">
        <v>1020</v>
      </c>
      <c r="H148" s="5" t="s">
        <v>1500</v>
      </c>
      <c r="J148" s="5" t="s">
        <v>1813</v>
      </c>
    </row>
    <row r="149" spans="1:10">
      <c r="A149" s="5">
        <v>148</v>
      </c>
      <c r="B149" s="5" t="s">
        <v>1001</v>
      </c>
      <c r="C149" s="5" t="s">
        <v>167</v>
      </c>
      <c r="D149" s="5" t="s">
        <v>1501</v>
      </c>
      <c r="E149" s="5" t="s">
        <v>1502</v>
      </c>
      <c r="F149" s="5" t="s">
        <v>1503</v>
      </c>
      <c r="G149" s="5" t="s">
        <v>1103</v>
      </c>
      <c r="J149" s="5" t="s">
        <v>1813</v>
      </c>
    </row>
    <row r="150" spans="1:10">
      <c r="A150" s="5">
        <v>149</v>
      </c>
      <c r="B150" s="5" t="s">
        <v>1001</v>
      </c>
      <c r="C150" s="5" t="s">
        <v>167</v>
      </c>
      <c r="D150" s="5" t="s">
        <v>1504</v>
      </c>
      <c r="E150" s="5" t="s">
        <v>1505</v>
      </c>
      <c r="F150" s="5" t="s">
        <v>1506</v>
      </c>
      <c r="G150" s="5" t="s">
        <v>1058</v>
      </c>
      <c r="J150" s="5" t="s">
        <v>1813</v>
      </c>
    </row>
    <row r="151" spans="1:10">
      <c r="A151" s="5">
        <v>150</v>
      </c>
      <c r="B151" s="5" t="s">
        <v>1001</v>
      </c>
      <c r="C151" s="5" t="s">
        <v>167</v>
      </c>
      <c r="D151" s="5" t="s">
        <v>1507</v>
      </c>
      <c r="E151" s="5" t="s">
        <v>1508</v>
      </c>
      <c r="F151" s="5" t="s">
        <v>1509</v>
      </c>
      <c r="G151" s="5" t="s">
        <v>1095</v>
      </c>
      <c r="H151" s="5" t="s">
        <v>1510</v>
      </c>
      <c r="J151" s="5" t="s">
        <v>1813</v>
      </c>
    </row>
    <row r="152" spans="1:10">
      <c r="A152" s="5">
        <v>151</v>
      </c>
      <c r="B152" s="5" t="s">
        <v>1001</v>
      </c>
      <c r="C152" s="5" t="s">
        <v>167</v>
      </c>
      <c r="D152" s="5" t="s">
        <v>1511</v>
      </c>
      <c r="E152" s="5" t="s">
        <v>1512</v>
      </c>
      <c r="F152" s="5" t="s">
        <v>1513</v>
      </c>
      <c r="G152" s="5" t="s">
        <v>1269</v>
      </c>
      <c r="J152" s="5" t="s">
        <v>1813</v>
      </c>
    </row>
    <row r="153" spans="1:10">
      <c r="A153" s="5">
        <v>152</v>
      </c>
      <c r="B153" s="5" t="s">
        <v>1001</v>
      </c>
      <c r="C153" s="5" t="s">
        <v>167</v>
      </c>
      <c r="D153" s="5" t="s">
        <v>1514</v>
      </c>
      <c r="E153" s="5" t="s">
        <v>1515</v>
      </c>
      <c r="F153" s="5" t="s">
        <v>1516</v>
      </c>
      <c r="G153" s="5" t="s">
        <v>1017</v>
      </c>
      <c r="J153" s="5" t="s">
        <v>1813</v>
      </c>
    </row>
    <row r="154" spans="1:10">
      <c r="A154" s="5">
        <v>153</v>
      </c>
      <c r="B154" s="5" t="s">
        <v>1001</v>
      </c>
      <c r="C154" s="5" t="s">
        <v>167</v>
      </c>
      <c r="D154" s="5" t="s">
        <v>1517</v>
      </c>
      <c r="E154" s="5" t="s">
        <v>1518</v>
      </c>
      <c r="F154" s="5" t="s">
        <v>1519</v>
      </c>
      <c r="G154" s="5" t="s">
        <v>1269</v>
      </c>
      <c r="J154" s="5" t="s">
        <v>1813</v>
      </c>
    </row>
    <row r="155" spans="1:10">
      <c r="A155" s="5">
        <v>154</v>
      </c>
      <c r="B155" s="5" t="s">
        <v>1001</v>
      </c>
      <c r="C155" s="5" t="s">
        <v>167</v>
      </c>
      <c r="D155" s="5" t="s">
        <v>1520</v>
      </c>
      <c r="E155" s="5" t="s">
        <v>1521</v>
      </c>
      <c r="F155" s="5" t="s">
        <v>1522</v>
      </c>
      <c r="G155" s="5" t="s">
        <v>1058</v>
      </c>
      <c r="H155" s="5" t="s">
        <v>1523</v>
      </c>
      <c r="J155" s="5" t="s">
        <v>1813</v>
      </c>
    </row>
    <row r="156" spans="1:10">
      <c r="A156" s="5">
        <v>155</v>
      </c>
      <c r="B156" s="5" t="s">
        <v>1001</v>
      </c>
      <c r="C156" s="5" t="s">
        <v>167</v>
      </c>
      <c r="D156" s="5" t="s">
        <v>1524</v>
      </c>
      <c r="E156" s="5" t="s">
        <v>1525</v>
      </c>
      <c r="F156" s="5" t="s">
        <v>1526</v>
      </c>
      <c r="G156" s="5" t="s">
        <v>1009</v>
      </c>
      <c r="H156" s="5" t="s">
        <v>1527</v>
      </c>
      <c r="J156" s="5" t="s">
        <v>1813</v>
      </c>
    </row>
    <row r="157" spans="1:10">
      <c r="A157" s="5">
        <v>156</v>
      </c>
      <c r="B157" s="5" t="s">
        <v>1001</v>
      </c>
      <c r="C157" s="5" t="s">
        <v>167</v>
      </c>
      <c r="D157" s="5" t="s">
        <v>1528</v>
      </c>
      <c r="E157" s="5" t="s">
        <v>1529</v>
      </c>
      <c r="F157" s="5" t="s">
        <v>1530</v>
      </c>
      <c r="G157" s="5" t="s">
        <v>1190</v>
      </c>
      <c r="J157" s="5" t="s">
        <v>1813</v>
      </c>
    </row>
    <row r="158" spans="1:10">
      <c r="A158" s="5">
        <v>157</v>
      </c>
      <c r="B158" s="5" t="s">
        <v>1001</v>
      </c>
      <c r="C158" s="5" t="s">
        <v>167</v>
      </c>
      <c r="D158" s="5" t="s">
        <v>1531</v>
      </c>
      <c r="E158" s="5" t="s">
        <v>1532</v>
      </c>
      <c r="F158" s="5" t="s">
        <v>1533</v>
      </c>
      <c r="G158" s="5" t="s">
        <v>1174</v>
      </c>
      <c r="J158" s="5" t="s">
        <v>1813</v>
      </c>
    </row>
    <row r="159" spans="1:10">
      <c r="A159" s="5">
        <v>158</v>
      </c>
      <c r="B159" s="5" t="s">
        <v>1001</v>
      </c>
      <c r="C159" s="5" t="s">
        <v>167</v>
      </c>
      <c r="D159" s="5" t="s">
        <v>1534</v>
      </c>
      <c r="E159" s="5" t="s">
        <v>1535</v>
      </c>
      <c r="F159" s="5" t="s">
        <v>1536</v>
      </c>
      <c r="G159" s="5" t="s">
        <v>1058</v>
      </c>
      <c r="J159" s="5" t="s">
        <v>1813</v>
      </c>
    </row>
    <row r="160" spans="1:10">
      <c r="A160" s="5">
        <v>159</v>
      </c>
      <c r="B160" s="5" t="s">
        <v>1001</v>
      </c>
      <c r="C160" s="5" t="s">
        <v>167</v>
      </c>
      <c r="D160" s="5" t="s">
        <v>1537</v>
      </c>
      <c r="E160" s="5" t="s">
        <v>1538</v>
      </c>
      <c r="F160" s="5" t="s">
        <v>1539</v>
      </c>
      <c r="G160" s="5" t="s">
        <v>1058</v>
      </c>
      <c r="J160" s="5" t="s">
        <v>1813</v>
      </c>
    </row>
    <row r="161" spans="1:10">
      <c r="A161" s="5">
        <v>160</v>
      </c>
      <c r="B161" s="5" t="s">
        <v>1001</v>
      </c>
      <c r="C161" s="5" t="s">
        <v>167</v>
      </c>
      <c r="D161" s="5" t="s">
        <v>1540</v>
      </c>
      <c r="E161" s="5" t="s">
        <v>1541</v>
      </c>
      <c r="F161" s="5" t="s">
        <v>1542</v>
      </c>
      <c r="G161" s="5" t="s">
        <v>1058</v>
      </c>
      <c r="J161" s="5" t="s">
        <v>1813</v>
      </c>
    </row>
    <row r="162" spans="1:10">
      <c r="A162" s="5">
        <v>161</v>
      </c>
      <c r="B162" s="5" t="s">
        <v>1001</v>
      </c>
      <c r="C162" s="5" t="s">
        <v>167</v>
      </c>
      <c r="D162" s="5" t="s">
        <v>1543</v>
      </c>
      <c r="E162" s="5" t="s">
        <v>1544</v>
      </c>
      <c r="F162" s="5" t="s">
        <v>1545</v>
      </c>
      <c r="G162" s="5" t="s">
        <v>1009</v>
      </c>
      <c r="J162" s="5" t="s">
        <v>1813</v>
      </c>
    </row>
    <row r="163" spans="1:10">
      <c r="A163" s="5">
        <v>162</v>
      </c>
      <c r="B163" s="5" t="s">
        <v>1001</v>
      </c>
      <c r="C163" s="5" t="s">
        <v>167</v>
      </c>
      <c r="D163" s="5" t="s">
        <v>1546</v>
      </c>
      <c r="E163" s="5" t="s">
        <v>1547</v>
      </c>
      <c r="F163" s="5" t="s">
        <v>1548</v>
      </c>
      <c r="G163" s="5" t="s">
        <v>1190</v>
      </c>
      <c r="J163" s="5" t="s">
        <v>1813</v>
      </c>
    </row>
    <row r="164" spans="1:10">
      <c r="A164" s="5">
        <v>163</v>
      </c>
      <c r="B164" s="5" t="s">
        <v>1001</v>
      </c>
      <c r="C164" s="5" t="s">
        <v>167</v>
      </c>
      <c r="D164" s="5" t="s">
        <v>1549</v>
      </c>
      <c r="E164" s="5" t="s">
        <v>1550</v>
      </c>
      <c r="F164" s="5" t="s">
        <v>1551</v>
      </c>
      <c r="G164" s="5" t="s">
        <v>1269</v>
      </c>
      <c r="J164" s="5" t="s">
        <v>1813</v>
      </c>
    </row>
    <row r="165" spans="1:10">
      <c r="A165" s="5">
        <v>164</v>
      </c>
      <c r="B165" s="5" t="s">
        <v>1001</v>
      </c>
      <c r="C165" s="5" t="s">
        <v>167</v>
      </c>
      <c r="D165" s="5" t="s">
        <v>1552</v>
      </c>
      <c r="E165" s="5" t="s">
        <v>1553</v>
      </c>
      <c r="F165" s="5" t="s">
        <v>1554</v>
      </c>
      <c r="G165" s="5" t="s">
        <v>1269</v>
      </c>
      <c r="J165" s="5" t="s">
        <v>1813</v>
      </c>
    </row>
    <row r="166" spans="1:10">
      <c r="A166" s="5">
        <v>165</v>
      </c>
      <c r="B166" s="5" t="s">
        <v>1001</v>
      </c>
      <c r="C166" s="5" t="s">
        <v>167</v>
      </c>
      <c r="D166" s="5" t="s">
        <v>1555</v>
      </c>
      <c r="E166" s="5" t="s">
        <v>1556</v>
      </c>
      <c r="F166" s="5" t="s">
        <v>1557</v>
      </c>
      <c r="G166" s="5" t="s">
        <v>1020</v>
      </c>
      <c r="J166" s="5" t="s">
        <v>1813</v>
      </c>
    </row>
    <row r="167" spans="1:10">
      <c r="A167" s="5">
        <v>166</v>
      </c>
      <c r="B167" s="5" t="s">
        <v>1001</v>
      </c>
      <c r="C167" s="5" t="s">
        <v>167</v>
      </c>
      <c r="D167" s="5" t="s">
        <v>1558</v>
      </c>
      <c r="E167" s="5" t="s">
        <v>1559</v>
      </c>
      <c r="F167" s="5" t="s">
        <v>1560</v>
      </c>
      <c r="G167" s="5" t="s">
        <v>1058</v>
      </c>
      <c r="J167" s="5" t="s">
        <v>1813</v>
      </c>
    </row>
    <row r="168" spans="1:10">
      <c r="A168" s="5">
        <v>167</v>
      </c>
      <c r="B168" s="5" t="s">
        <v>1001</v>
      </c>
      <c r="C168" s="5" t="s">
        <v>167</v>
      </c>
      <c r="D168" s="5" t="s">
        <v>1561</v>
      </c>
      <c r="E168" s="5" t="s">
        <v>1562</v>
      </c>
      <c r="F168" s="5" t="s">
        <v>1563</v>
      </c>
      <c r="G168" s="5" t="s">
        <v>1009</v>
      </c>
      <c r="H168" s="5" t="s">
        <v>1564</v>
      </c>
      <c r="J168" s="5" t="s">
        <v>1813</v>
      </c>
    </row>
    <row r="169" spans="1:10">
      <c r="A169" s="5">
        <v>168</v>
      </c>
      <c r="B169" s="5" t="s">
        <v>1001</v>
      </c>
      <c r="C169" s="5" t="s">
        <v>167</v>
      </c>
      <c r="D169" s="5" t="s">
        <v>1565</v>
      </c>
      <c r="E169" s="5" t="s">
        <v>1566</v>
      </c>
      <c r="F169" s="5" t="s">
        <v>1567</v>
      </c>
      <c r="G169" s="5" t="s">
        <v>1058</v>
      </c>
      <c r="J169" s="5" t="s">
        <v>1813</v>
      </c>
    </row>
    <row r="170" spans="1:10">
      <c r="A170" s="5">
        <v>169</v>
      </c>
      <c r="B170" s="5" t="s">
        <v>1001</v>
      </c>
      <c r="C170" s="5" t="s">
        <v>167</v>
      </c>
      <c r="D170" s="5" t="s">
        <v>1568</v>
      </c>
      <c r="E170" s="5" t="s">
        <v>1569</v>
      </c>
      <c r="F170" s="5" t="s">
        <v>1570</v>
      </c>
      <c r="G170" s="5" t="s">
        <v>1103</v>
      </c>
      <c r="J170" s="5" t="s">
        <v>1813</v>
      </c>
    </row>
    <row r="171" spans="1:10">
      <c r="A171" s="5">
        <v>170</v>
      </c>
      <c r="B171" s="5" t="s">
        <v>1001</v>
      </c>
      <c r="C171" s="5" t="s">
        <v>167</v>
      </c>
      <c r="D171" s="5" t="s">
        <v>1571</v>
      </c>
      <c r="E171" s="5" t="s">
        <v>1572</v>
      </c>
      <c r="F171" s="5" t="s">
        <v>1573</v>
      </c>
      <c r="G171" s="5" t="s">
        <v>1027</v>
      </c>
      <c r="J171" s="5" t="s">
        <v>1813</v>
      </c>
    </row>
    <row r="172" spans="1:10">
      <c r="A172" s="5">
        <v>171</v>
      </c>
      <c r="B172" s="5" t="s">
        <v>1001</v>
      </c>
      <c r="C172" s="5" t="s">
        <v>167</v>
      </c>
      <c r="D172" s="5" t="s">
        <v>1574</v>
      </c>
      <c r="E172" s="5" t="s">
        <v>1575</v>
      </c>
      <c r="F172" s="5" t="s">
        <v>1576</v>
      </c>
      <c r="G172" s="5" t="s">
        <v>1095</v>
      </c>
      <c r="J172" s="5" t="s">
        <v>1813</v>
      </c>
    </row>
    <row r="173" spans="1:10">
      <c r="A173" s="5">
        <v>172</v>
      </c>
      <c r="B173" s="5" t="s">
        <v>1001</v>
      </c>
      <c r="C173" s="5" t="s">
        <v>167</v>
      </c>
      <c r="D173" s="5" t="s">
        <v>1577</v>
      </c>
      <c r="E173" s="5" t="s">
        <v>1578</v>
      </c>
      <c r="F173" s="5" t="s">
        <v>1579</v>
      </c>
      <c r="G173" s="5" t="s">
        <v>1103</v>
      </c>
      <c r="J173" s="5" t="s">
        <v>1813</v>
      </c>
    </row>
    <row r="174" spans="1:10">
      <c r="A174" s="5">
        <v>173</v>
      </c>
      <c r="B174" s="5" t="s">
        <v>1001</v>
      </c>
      <c r="C174" s="5" t="s">
        <v>167</v>
      </c>
      <c r="D174" s="5" t="s">
        <v>1580</v>
      </c>
      <c r="E174" s="5" t="s">
        <v>1581</v>
      </c>
      <c r="F174" s="5" t="s">
        <v>1582</v>
      </c>
      <c r="G174" s="5" t="s">
        <v>1058</v>
      </c>
      <c r="J174" s="5" t="s">
        <v>1813</v>
      </c>
    </row>
    <row r="175" spans="1:10">
      <c r="A175" s="5">
        <v>174</v>
      </c>
      <c r="B175" s="5" t="s">
        <v>1001</v>
      </c>
      <c r="C175" s="5" t="s">
        <v>167</v>
      </c>
      <c r="D175" s="5" t="s">
        <v>1583</v>
      </c>
      <c r="E175" s="5" t="s">
        <v>1584</v>
      </c>
      <c r="F175" s="5" t="s">
        <v>1585</v>
      </c>
      <c r="G175" s="5" t="s">
        <v>1586</v>
      </c>
      <c r="H175" s="5" t="s">
        <v>1587</v>
      </c>
      <c r="J175" s="5" t="s">
        <v>1813</v>
      </c>
    </row>
    <row r="176" spans="1:10">
      <c r="A176" s="5">
        <v>175</v>
      </c>
      <c r="B176" s="5" t="s">
        <v>1001</v>
      </c>
      <c r="C176" s="5" t="s">
        <v>167</v>
      </c>
      <c r="D176" s="5" t="s">
        <v>1588</v>
      </c>
      <c r="E176" s="5" t="s">
        <v>1589</v>
      </c>
      <c r="F176" s="5" t="s">
        <v>1590</v>
      </c>
      <c r="G176" s="5" t="s">
        <v>1269</v>
      </c>
      <c r="J176" s="5" t="s">
        <v>1813</v>
      </c>
    </row>
    <row r="177" spans="1:10">
      <c r="A177" s="5">
        <v>176</v>
      </c>
      <c r="B177" s="5" t="s">
        <v>1001</v>
      </c>
      <c r="C177" s="5" t="s">
        <v>167</v>
      </c>
      <c r="D177" s="5" t="s">
        <v>1591</v>
      </c>
      <c r="E177" s="5" t="s">
        <v>1592</v>
      </c>
      <c r="F177" s="5" t="s">
        <v>1593</v>
      </c>
      <c r="G177" s="5" t="s">
        <v>1253</v>
      </c>
      <c r="J177" s="5" t="s">
        <v>1813</v>
      </c>
    </row>
    <row r="178" spans="1:10">
      <c r="A178" s="5">
        <v>177</v>
      </c>
      <c r="B178" s="5" t="s">
        <v>1001</v>
      </c>
      <c r="C178" s="5" t="s">
        <v>167</v>
      </c>
      <c r="D178" s="5" t="s">
        <v>1594</v>
      </c>
      <c r="E178" s="5" t="s">
        <v>1595</v>
      </c>
      <c r="F178" s="5" t="s">
        <v>1596</v>
      </c>
      <c r="G178" s="5" t="s">
        <v>1027</v>
      </c>
      <c r="J178" s="5" t="s">
        <v>1813</v>
      </c>
    </row>
    <row r="179" spans="1:10">
      <c r="A179" s="5">
        <v>178</v>
      </c>
      <c r="B179" s="5" t="s">
        <v>1001</v>
      </c>
      <c r="C179" s="5" t="s">
        <v>167</v>
      </c>
      <c r="D179" s="5" t="s">
        <v>1597</v>
      </c>
      <c r="E179" s="5" t="s">
        <v>1598</v>
      </c>
      <c r="F179" s="5" t="s">
        <v>1599</v>
      </c>
      <c r="G179" s="5" t="s">
        <v>1103</v>
      </c>
      <c r="H179" s="5" t="s">
        <v>1600</v>
      </c>
      <c r="J179" s="5" t="s">
        <v>1813</v>
      </c>
    </row>
    <row r="180" spans="1:10">
      <c r="A180" s="5">
        <v>179</v>
      </c>
      <c r="B180" s="5" t="s">
        <v>1001</v>
      </c>
      <c r="C180" s="5" t="s">
        <v>167</v>
      </c>
      <c r="D180" s="5" t="s">
        <v>1601</v>
      </c>
      <c r="E180" s="5" t="s">
        <v>1602</v>
      </c>
      <c r="F180" s="5" t="s">
        <v>1603</v>
      </c>
      <c r="G180" s="5" t="s">
        <v>1103</v>
      </c>
      <c r="J180" s="5" t="s">
        <v>1813</v>
      </c>
    </row>
    <row r="181" spans="1:10">
      <c r="A181" s="5">
        <v>180</v>
      </c>
      <c r="B181" s="5" t="s">
        <v>1001</v>
      </c>
      <c r="C181" s="5" t="s">
        <v>167</v>
      </c>
      <c r="D181" s="5" t="s">
        <v>1604</v>
      </c>
      <c r="E181" s="5" t="s">
        <v>1605</v>
      </c>
      <c r="F181" s="5" t="s">
        <v>1606</v>
      </c>
      <c r="G181" s="5" t="s">
        <v>1269</v>
      </c>
      <c r="J181" s="5" t="s">
        <v>1813</v>
      </c>
    </row>
    <row r="182" spans="1:10">
      <c r="A182" s="5">
        <v>181</v>
      </c>
      <c r="B182" s="5" t="s">
        <v>1001</v>
      </c>
      <c r="C182" s="5" t="s">
        <v>167</v>
      </c>
      <c r="D182" s="5" t="s">
        <v>1607</v>
      </c>
      <c r="E182" s="5" t="s">
        <v>1608</v>
      </c>
      <c r="F182" s="5" t="s">
        <v>1609</v>
      </c>
      <c r="G182" s="5" t="s">
        <v>1103</v>
      </c>
      <c r="J182" s="5" t="s">
        <v>1813</v>
      </c>
    </row>
    <row r="183" spans="1:10">
      <c r="A183" s="5">
        <v>182</v>
      </c>
      <c r="B183" s="5" t="s">
        <v>1001</v>
      </c>
      <c r="C183" s="5" t="s">
        <v>167</v>
      </c>
      <c r="D183" s="5" t="s">
        <v>1610</v>
      </c>
      <c r="E183" s="5" t="s">
        <v>1611</v>
      </c>
      <c r="F183" s="5" t="s">
        <v>1612</v>
      </c>
      <c r="G183" s="5" t="s">
        <v>1613</v>
      </c>
      <c r="H183" s="5" t="s">
        <v>1614</v>
      </c>
      <c r="J183" s="5" t="s">
        <v>1813</v>
      </c>
    </row>
    <row r="184" spans="1:10">
      <c r="A184" s="5">
        <v>183</v>
      </c>
      <c r="B184" s="5" t="s">
        <v>1001</v>
      </c>
      <c r="C184" s="5" t="s">
        <v>167</v>
      </c>
      <c r="D184" s="5" t="s">
        <v>1615</v>
      </c>
      <c r="E184" s="5" t="s">
        <v>1616</v>
      </c>
      <c r="F184" s="5" t="s">
        <v>1617</v>
      </c>
      <c r="G184" s="5" t="s">
        <v>1087</v>
      </c>
      <c r="J184" s="5" t="s">
        <v>1813</v>
      </c>
    </row>
    <row r="185" spans="1:10">
      <c r="A185" s="5">
        <v>184</v>
      </c>
      <c r="B185" s="5" t="s">
        <v>1001</v>
      </c>
      <c r="C185" s="5" t="s">
        <v>167</v>
      </c>
      <c r="D185" s="5" t="s">
        <v>1618</v>
      </c>
      <c r="E185" s="5" t="s">
        <v>1619</v>
      </c>
      <c r="F185" s="5" t="s">
        <v>1620</v>
      </c>
      <c r="G185" s="5" t="s">
        <v>1058</v>
      </c>
      <c r="J185" s="5" t="s">
        <v>1813</v>
      </c>
    </row>
    <row r="186" spans="1:10">
      <c r="A186" s="5">
        <v>185</v>
      </c>
      <c r="B186" s="5" t="s">
        <v>1001</v>
      </c>
      <c r="C186" s="5" t="s">
        <v>167</v>
      </c>
      <c r="D186" s="5" t="s">
        <v>1621</v>
      </c>
      <c r="E186" s="5" t="s">
        <v>1622</v>
      </c>
      <c r="F186" s="5" t="s">
        <v>1623</v>
      </c>
      <c r="G186" s="5" t="s">
        <v>1099</v>
      </c>
      <c r="J186" s="5" t="s">
        <v>1813</v>
      </c>
    </row>
    <row r="187" spans="1:10">
      <c r="A187" s="5">
        <v>186</v>
      </c>
      <c r="B187" s="5" t="s">
        <v>1001</v>
      </c>
      <c r="C187" s="5" t="s">
        <v>167</v>
      </c>
      <c r="D187" s="5" t="s">
        <v>1624</v>
      </c>
      <c r="E187" s="5" t="s">
        <v>1625</v>
      </c>
      <c r="F187" s="5" t="s">
        <v>1626</v>
      </c>
      <c r="G187" s="5" t="s">
        <v>1020</v>
      </c>
      <c r="J187" s="5" t="s">
        <v>1813</v>
      </c>
    </row>
    <row r="188" spans="1:10">
      <c r="A188" s="5">
        <v>187</v>
      </c>
      <c r="B188" s="5" t="s">
        <v>1001</v>
      </c>
      <c r="C188" s="5" t="s">
        <v>167</v>
      </c>
      <c r="D188" s="5" t="s">
        <v>1627</v>
      </c>
      <c r="E188" s="5" t="s">
        <v>1628</v>
      </c>
      <c r="F188" s="5" t="s">
        <v>1629</v>
      </c>
      <c r="G188" s="5" t="s">
        <v>1020</v>
      </c>
      <c r="J188" s="5" t="s">
        <v>1813</v>
      </c>
    </row>
    <row r="189" spans="1:10">
      <c r="A189" s="5">
        <v>188</v>
      </c>
      <c r="B189" s="5" t="s">
        <v>1001</v>
      </c>
      <c r="C189" s="5" t="s">
        <v>167</v>
      </c>
      <c r="D189" s="5" t="s">
        <v>1630</v>
      </c>
      <c r="E189" s="5" t="s">
        <v>1631</v>
      </c>
      <c r="F189" s="5" t="s">
        <v>1632</v>
      </c>
      <c r="G189" s="5" t="s">
        <v>1087</v>
      </c>
      <c r="J189" s="5" t="s">
        <v>1813</v>
      </c>
    </row>
    <row r="190" spans="1:10">
      <c r="A190" s="5">
        <v>189</v>
      </c>
      <c r="B190" s="5" t="s">
        <v>1001</v>
      </c>
      <c r="C190" s="5" t="s">
        <v>167</v>
      </c>
      <c r="D190" s="5" t="s">
        <v>1633</v>
      </c>
      <c r="E190" s="5" t="s">
        <v>1634</v>
      </c>
      <c r="F190" s="5" t="s">
        <v>1635</v>
      </c>
      <c r="G190" s="5" t="s">
        <v>1636</v>
      </c>
      <c r="H190" s="5" t="s">
        <v>1637</v>
      </c>
      <c r="J190" s="5" t="s">
        <v>1813</v>
      </c>
    </row>
    <row r="191" spans="1:10">
      <c r="A191" s="5">
        <v>190</v>
      </c>
      <c r="B191" s="5" t="s">
        <v>1001</v>
      </c>
      <c r="C191" s="5" t="s">
        <v>167</v>
      </c>
      <c r="D191" s="5" t="s">
        <v>1638</v>
      </c>
      <c r="E191" s="5" t="s">
        <v>1639</v>
      </c>
      <c r="F191" s="5" t="s">
        <v>1640</v>
      </c>
      <c r="G191" s="5" t="s">
        <v>1058</v>
      </c>
      <c r="J191" s="5" t="s">
        <v>1813</v>
      </c>
    </row>
    <row r="192" spans="1:10">
      <c r="A192" s="5">
        <v>191</v>
      </c>
      <c r="B192" s="5" t="s">
        <v>1001</v>
      </c>
      <c r="C192" s="5" t="s">
        <v>167</v>
      </c>
      <c r="D192" s="5" t="s">
        <v>1641</v>
      </c>
      <c r="E192" s="5" t="s">
        <v>1642</v>
      </c>
      <c r="F192" s="5" t="s">
        <v>1053</v>
      </c>
      <c r="G192" s="5" t="s">
        <v>1643</v>
      </c>
      <c r="J192" s="5" t="s">
        <v>1813</v>
      </c>
    </row>
    <row r="193" spans="1:10">
      <c r="A193" s="5">
        <v>192</v>
      </c>
      <c r="B193" s="5" t="s">
        <v>1001</v>
      </c>
      <c r="C193" s="5" t="s">
        <v>167</v>
      </c>
      <c r="D193" s="5" t="s">
        <v>1644</v>
      </c>
      <c r="E193" s="5" t="s">
        <v>1645</v>
      </c>
      <c r="F193" s="5" t="s">
        <v>1646</v>
      </c>
      <c r="G193" s="5" t="s">
        <v>1087</v>
      </c>
      <c r="J193" s="5" t="s">
        <v>1813</v>
      </c>
    </row>
    <row r="194" spans="1:10">
      <c r="A194" s="5">
        <v>193</v>
      </c>
      <c r="B194" s="5" t="s">
        <v>1001</v>
      </c>
      <c r="C194" s="5" t="s">
        <v>167</v>
      </c>
      <c r="D194" s="5" t="s">
        <v>1647</v>
      </c>
      <c r="E194" s="5" t="s">
        <v>1648</v>
      </c>
      <c r="F194" s="5" t="s">
        <v>1649</v>
      </c>
      <c r="G194" s="5" t="s">
        <v>1087</v>
      </c>
      <c r="J194" s="5" t="s">
        <v>1813</v>
      </c>
    </row>
    <row r="195" spans="1:10">
      <c r="A195" s="5">
        <v>194</v>
      </c>
      <c r="B195" s="5" t="s">
        <v>1001</v>
      </c>
      <c r="C195" s="5" t="s">
        <v>167</v>
      </c>
      <c r="D195" s="5" t="s">
        <v>1650</v>
      </c>
      <c r="E195" s="5" t="s">
        <v>1651</v>
      </c>
      <c r="F195" s="5" t="s">
        <v>1652</v>
      </c>
      <c r="G195" s="5" t="s">
        <v>1031</v>
      </c>
      <c r="J195" s="5" t="s">
        <v>1813</v>
      </c>
    </row>
    <row r="196" spans="1:10">
      <c r="A196" s="5">
        <v>195</v>
      </c>
      <c r="B196" s="5" t="s">
        <v>1001</v>
      </c>
      <c r="C196" s="5" t="s">
        <v>167</v>
      </c>
      <c r="D196" s="5" t="s">
        <v>1653</v>
      </c>
      <c r="E196" s="5" t="s">
        <v>1654</v>
      </c>
      <c r="F196" s="5" t="s">
        <v>1655</v>
      </c>
      <c r="G196" s="5" t="s">
        <v>1087</v>
      </c>
      <c r="J196" s="5" t="s">
        <v>1813</v>
      </c>
    </row>
    <row r="197" spans="1:10">
      <c r="A197" s="5">
        <v>196</v>
      </c>
      <c r="B197" s="5" t="s">
        <v>1001</v>
      </c>
      <c r="C197" s="5" t="s">
        <v>167</v>
      </c>
      <c r="D197" s="5" t="s">
        <v>1656</v>
      </c>
      <c r="E197" s="5" t="s">
        <v>1657</v>
      </c>
      <c r="F197" s="5" t="s">
        <v>1658</v>
      </c>
      <c r="G197" s="5" t="s">
        <v>1087</v>
      </c>
      <c r="J197" s="5" t="s">
        <v>1813</v>
      </c>
    </row>
    <row r="198" spans="1:10">
      <c r="A198" s="5">
        <v>197</v>
      </c>
      <c r="B198" s="5" t="s">
        <v>1001</v>
      </c>
      <c r="C198" s="5" t="s">
        <v>167</v>
      </c>
      <c r="D198" s="5" t="s">
        <v>1659</v>
      </c>
      <c r="E198" s="5" t="s">
        <v>1660</v>
      </c>
      <c r="F198" s="5" t="s">
        <v>1661</v>
      </c>
      <c r="G198" s="5" t="s">
        <v>1166</v>
      </c>
      <c r="J198" s="5" t="s">
        <v>1813</v>
      </c>
    </row>
    <row r="199" spans="1:10">
      <c r="A199" s="5">
        <v>198</v>
      </c>
      <c r="B199" s="5" t="s">
        <v>1001</v>
      </c>
      <c r="C199" s="5" t="s">
        <v>167</v>
      </c>
      <c r="D199" s="5" t="s">
        <v>1662</v>
      </c>
      <c r="E199" s="5" t="s">
        <v>1663</v>
      </c>
      <c r="F199" s="5" t="s">
        <v>1664</v>
      </c>
      <c r="G199" s="5" t="s">
        <v>1009</v>
      </c>
      <c r="J199" s="5" t="s">
        <v>1813</v>
      </c>
    </row>
    <row r="200" spans="1:10">
      <c r="A200" s="5">
        <v>199</v>
      </c>
      <c r="B200" s="5" t="s">
        <v>1001</v>
      </c>
      <c r="C200" s="5" t="s">
        <v>167</v>
      </c>
      <c r="D200" s="5" t="s">
        <v>1665</v>
      </c>
      <c r="E200" s="5" t="s">
        <v>1666</v>
      </c>
      <c r="F200" s="5" t="s">
        <v>1667</v>
      </c>
      <c r="G200" s="5" t="s">
        <v>1009</v>
      </c>
      <c r="J200" s="5" t="s">
        <v>1813</v>
      </c>
    </row>
    <row r="201" spans="1:10">
      <c r="A201" s="5">
        <v>200</v>
      </c>
      <c r="B201" s="5" t="s">
        <v>1001</v>
      </c>
      <c r="C201" s="5" t="s">
        <v>167</v>
      </c>
      <c r="D201" s="5" t="s">
        <v>1668</v>
      </c>
      <c r="E201" s="5" t="s">
        <v>1669</v>
      </c>
      <c r="F201" s="5" t="s">
        <v>1670</v>
      </c>
      <c r="G201" s="5" t="s">
        <v>1009</v>
      </c>
      <c r="J201" s="5" t="s">
        <v>1813</v>
      </c>
    </row>
    <row r="202" spans="1:10">
      <c r="A202" s="5">
        <v>201</v>
      </c>
      <c r="B202" s="5" t="s">
        <v>1001</v>
      </c>
      <c r="C202" s="5" t="s">
        <v>167</v>
      </c>
      <c r="D202" s="5" t="s">
        <v>1671</v>
      </c>
      <c r="E202" s="5" t="s">
        <v>1672</v>
      </c>
      <c r="F202" s="5" t="s">
        <v>1439</v>
      </c>
      <c r="G202" s="5" t="s">
        <v>1673</v>
      </c>
      <c r="J202" s="5" t="s">
        <v>1813</v>
      </c>
    </row>
    <row r="203" spans="1:10">
      <c r="A203" s="5">
        <v>202</v>
      </c>
      <c r="B203" s="5" t="s">
        <v>1001</v>
      </c>
      <c r="C203" s="5" t="s">
        <v>167</v>
      </c>
      <c r="D203" s="5" t="s">
        <v>1674</v>
      </c>
      <c r="E203" s="5" t="s">
        <v>1675</v>
      </c>
      <c r="F203" s="5" t="s">
        <v>1676</v>
      </c>
      <c r="G203" s="5" t="s">
        <v>1009</v>
      </c>
      <c r="J203" s="5" t="s">
        <v>1813</v>
      </c>
    </row>
    <row r="204" spans="1:10">
      <c r="A204" s="5">
        <v>203</v>
      </c>
      <c r="B204" s="5" t="s">
        <v>1001</v>
      </c>
      <c r="C204" s="5" t="s">
        <v>167</v>
      </c>
      <c r="D204" s="5" t="s">
        <v>1677</v>
      </c>
      <c r="E204" s="5" t="s">
        <v>1678</v>
      </c>
      <c r="F204" s="5" t="s">
        <v>1679</v>
      </c>
      <c r="G204" s="5" t="s">
        <v>1099</v>
      </c>
      <c r="J204" s="5" t="s">
        <v>1813</v>
      </c>
    </row>
    <row r="205" spans="1:10">
      <c r="A205" s="5">
        <v>204</v>
      </c>
      <c r="B205" s="5" t="s">
        <v>1001</v>
      </c>
      <c r="C205" s="5" t="s">
        <v>167</v>
      </c>
      <c r="D205" s="5" t="s">
        <v>1680</v>
      </c>
      <c r="E205" s="5" t="s">
        <v>1681</v>
      </c>
      <c r="F205" s="5" t="s">
        <v>1682</v>
      </c>
      <c r="G205" s="5" t="s">
        <v>1087</v>
      </c>
      <c r="H205" s="5" t="s">
        <v>1683</v>
      </c>
      <c r="J205" s="5" t="s">
        <v>1813</v>
      </c>
    </row>
    <row r="206" spans="1:10">
      <c r="A206" s="5">
        <v>205</v>
      </c>
      <c r="B206" s="5" t="s">
        <v>1001</v>
      </c>
      <c r="C206" s="5" t="s">
        <v>167</v>
      </c>
      <c r="D206" s="5" t="s">
        <v>1684</v>
      </c>
      <c r="E206" s="5" t="s">
        <v>1685</v>
      </c>
      <c r="F206" s="5" t="s">
        <v>1686</v>
      </c>
      <c r="G206" s="5" t="s">
        <v>1103</v>
      </c>
      <c r="J206" s="5" t="s">
        <v>1813</v>
      </c>
    </row>
    <row r="207" spans="1:10">
      <c r="A207" s="5">
        <v>206</v>
      </c>
      <c r="B207" s="5" t="s">
        <v>1001</v>
      </c>
      <c r="C207" s="5" t="s">
        <v>167</v>
      </c>
      <c r="D207" s="5" t="s">
        <v>1687</v>
      </c>
      <c r="E207" s="5" t="s">
        <v>1688</v>
      </c>
      <c r="F207" s="5" t="s">
        <v>1689</v>
      </c>
      <c r="G207" s="5" t="s">
        <v>1058</v>
      </c>
      <c r="J207" s="5" t="s">
        <v>1813</v>
      </c>
    </row>
    <row r="208" spans="1:10">
      <c r="A208" s="5">
        <v>207</v>
      </c>
      <c r="B208" s="5" t="s">
        <v>1001</v>
      </c>
      <c r="C208" s="5" t="s">
        <v>167</v>
      </c>
      <c r="D208" s="5" t="s">
        <v>1690</v>
      </c>
      <c r="E208" s="5" t="s">
        <v>1691</v>
      </c>
      <c r="F208" s="5" t="s">
        <v>1692</v>
      </c>
      <c r="G208" s="5" t="s">
        <v>1009</v>
      </c>
      <c r="J208" s="5" t="s">
        <v>1813</v>
      </c>
    </row>
    <row r="209" spans="1:10">
      <c r="A209" s="5">
        <v>208</v>
      </c>
      <c r="B209" s="5" t="s">
        <v>1001</v>
      </c>
      <c r="C209" s="5" t="s">
        <v>167</v>
      </c>
      <c r="D209" s="5" t="s">
        <v>1693</v>
      </c>
      <c r="E209" s="5" t="s">
        <v>1694</v>
      </c>
      <c r="F209" s="5" t="s">
        <v>1695</v>
      </c>
      <c r="G209" s="5" t="s">
        <v>1017</v>
      </c>
      <c r="J209" s="5" t="s">
        <v>1813</v>
      </c>
    </row>
    <row r="210" spans="1:10">
      <c r="A210" s="5">
        <v>209</v>
      </c>
      <c r="B210" s="5" t="s">
        <v>1001</v>
      </c>
      <c r="C210" s="5" t="s">
        <v>167</v>
      </c>
      <c r="D210" s="5" t="s">
        <v>1696</v>
      </c>
      <c r="E210" s="5" t="s">
        <v>1697</v>
      </c>
      <c r="F210" s="5" t="s">
        <v>1698</v>
      </c>
      <c r="G210" s="5" t="s">
        <v>1087</v>
      </c>
      <c r="J210" s="5" t="s">
        <v>1813</v>
      </c>
    </row>
    <row r="211" spans="1:10">
      <c r="A211" s="5">
        <v>210</v>
      </c>
      <c r="B211" s="5" t="s">
        <v>1001</v>
      </c>
      <c r="C211" s="5" t="s">
        <v>167</v>
      </c>
      <c r="D211" s="5" t="s">
        <v>1699</v>
      </c>
      <c r="E211" s="5" t="s">
        <v>1700</v>
      </c>
      <c r="F211" s="5" t="s">
        <v>1701</v>
      </c>
      <c r="G211" s="5" t="s">
        <v>1031</v>
      </c>
      <c r="H211" s="5" t="s">
        <v>1702</v>
      </c>
      <c r="J211" s="5" t="s">
        <v>1813</v>
      </c>
    </row>
    <row r="212" spans="1:10">
      <c r="A212" s="5">
        <v>211</v>
      </c>
      <c r="B212" s="5" t="s">
        <v>1001</v>
      </c>
      <c r="C212" s="5" t="s">
        <v>167</v>
      </c>
      <c r="D212" s="5" t="s">
        <v>1703</v>
      </c>
      <c r="E212" s="5" t="s">
        <v>1704</v>
      </c>
      <c r="F212" s="5" t="s">
        <v>1705</v>
      </c>
      <c r="G212" s="5" t="s">
        <v>1058</v>
      </c>
      <c r="J212" s="5" t="s">
        <v>1813</v>
      </c>
    </row>
    <row r="213" spans="1:10">
      <c r="A213" s="5">
        <v>212</v>
      </c>
      <c r="B213" s="5" t="s">
        <v>1001</v>
      </c>
      <c r="C213" s="5" t="s">
        <v>167</v>
      </c>
      <c r="D213" s="5" t="s">
        <v>1706</v>
      </c>
      <c r="E213" s="5" t="s">
        <v>1707</v>
      </c>
      <c r="F213" s="5" t="s">
        <v>1708</v>
      </c>
      <c r="G213" s="5" t="s">
        <v>1087</v>
      </c>
      <c r="J213" s="5" t="s">
        <v>1813</v>
      </c>
    </row>
    <row r="214" spans="1:10">
      <c r="A214" s="5">
        <v>213</v>
      </c>
      <c r="B214" s="5" t="s">
        <v>1001</v>
      </c>
      <c r="C214" s="5" t="s">
        <v>167</v>
      </c>
      <c r="D214" s="5" t="s">
        <v>1709</v>
      </c>
      <c r="E214" s="5" t="s">
        <v>1710</v>
      </c>
      <c r="F214" s="5" t="s">
        <v>1711</v>
      </c>
      <c r="G214" s="5" t="s">
        <v>1080</v>
      </c>
      <c r="J214" s="5" t="s">
        <v>1813</v>
      </c>
    </row>
    <row r="215" spans="1:10">
      <c r="A215" s="5">
        <v>214</v>
      </c>
      <c r="B215" s="5" t="s">
        <v>1001</v>
      </c>
      <c r="C215" s="5" t="s">
        <v>167</v>
      </c>
      <c r="D215" s="5" t="s">
        <v>1712</v>
      </c>
      <c r="E215" s="5" t="s">
        <v>1713</v>
      </c>
      <c r="F215" s="5" t="s">
        <v>1714</v>
      </c>
      <c r="G215" s="5" t="s">
        <v>1715</v>
      </c>
      <c r="H215" s="5" t="s">
        <v>1716</v>
      </c>
      <c r="J215" s="5" t="s">
        <v>1813</v>
      </c>
    </row>
    <row r="216" spans="1:10">
      <c r="A216" s="5">
        <v>215</v>
      </c>
      <c r="B216" s="5" t="s">
        <v>1001</v>
      </c>
      <c r="C216" s="5" t="s">
        <v>167</v>
      </c>
      <c r="D216" s="5" t="s">
        <v>1717</v>
      </c>
      <c r="E216" s="5" t="s">
        <v>1718</v>
      </c>
      <c r="F216" s="5" t="s">
        <v>1719</v>
      </c>
      <c r="G216" s="5" t="s">
        <v>1058</v>
      </c>
      <c r="J216" s="5" t="s">
        <v>1813</v>
      </c>
    </row>
    <row r="217" spans="1:10">
      <c r="A217" s="5">
        <v>216</v>
      </c>
      <c r="B217" s="5" t="s">
        <v>1001</v>
      </c>
      <c r="C217" s="5" t="s">
        <v>167</v>
      </c>
      <c r="D217" s="5" t="s">
        <v>1720</v>
      </c>
      <c r="E217" s="5" t="s">
        <v>1721</v>
      </c>
      <c r="F217" s="5" t="s">
        <v>1722</v>
      </c>
      <c r="G217" s="5" t="s">
        <v>1017</v>
      </c>
      <c r="J217" s="5" t="s">
        <v>1813</v>
      </c>
    </row>
    <row r="218" spans="1:10">
      <c r="A218" s="5">
        <v>217</v>
      </c>
      <c r="B218" s="5" t="s">
        <v>1001</v>
      </c>
      <c r="C218" s="5" t="s">
        <v>167</v>
      </c>
      <c r="D218" s="5" t="s">
        <v>1723</v>
      </c>
      <c r="E218" s="5" t="s">
        <v>1724</v>
      </c>
      <c r="F218" s="5" t="s">
        <v>1725</v>
      </c>
      <c r="G218" s="5" t="s">
        <v>1269</v>
      </c>
      <c r="J218" s="5" t="s">
        <v>1813</v>
      </c>
    </row>
    <row r="219" spans="1:10">
      <c r="A219" s="5">
        <v>218</v>
      </c>
      <c r="B219" s="5" t="s">
        <v>1001</v>
      </c>
      <c r="C219" s="5" t="s">
        <v>167</v>
      </c>
      <c r="D219" s="5" t="s">
        <v>1726</v>
      </c>
      <c r="E219" s="5" t="s">
        <v>1727</v>
      </c>
      <c r="F219" s="5" t="s">
        <v>1728</v>
      </c>
      <c r="G219" s="5" t="s">
        <v>1009</v>
      </c>
      <c r="J219" s="5" t="s">
        <v>1813</v>
      </c>
    </row>
    <row r="220" spans="1:10">
      <c r="A220" s="5">
        <v>219</v>
      </c>
      <c r="B220" s="5" t="s">
        <v>1001</v>
      </c>
      <c r="C220" s="5" t="s">
        <v>167</v>
      </c>
      <c r="D220" s="5" t="s">
        <v>1729</v>
      </c>
      <c r="E220" s="5" t="s">
        <v>1730</v>
      </c>
      <c r="F220" s="5" t="s">
        <v>1731</v>
      </c>
      <c r="G220" s="5" t="s">
        <v>1058</v>
      </c>
      <c r="J220" s="5" t="s">
        <v>1813</v>
      </c>
    </row>
    <row r="221" spans="1:10">
      <c r="A221" s="5">
        <v>220</v>
      </c>
      <c r="B221" s="5" t="s">
        <v>1001</v>
      </c>
      <c r="C221" s="5" t="s">
        <v>167</v>
      </c>
      <c r="D221" s="5" t="s">
        <v>1732</v>
      </c>
      <c r="E221" s="5" t="s">
        <v>1733</v>
      </c>
      <c r="F221" s="5" t="s">
        <v>1734</v>
      </c>
      <c r="G221" s="5" t="s">
        <v>1058</v>
      </c>
      <c r="J221" s="5" t="s">
        <v>1813</v>
      </c>
    </row>
    <row r="222" spans="1:10">
      <c r="A222" s="5">
        <v>221</v>
      </c>
      <c r="B222" s="5" t="s">
        <v>1001</v>
      </c>
      <c r="C222" s="5" t="s">
        <v>167</v>
      </c>
      <c r="D222" s="5" t="s">
        <v>1735</v>
      </c>
      <c r="E222" s="5" t="s">
        <v>1736</v>
      </c>
      <c r="F222" s="5" t="s">
        <v>1737</v>
      </c>
      <c r="G222" s="5" t="s">
        <v>1020</v>
      </c>
      <c r="J222" s="5" t="s">
        <v>1813</v>
      </c>
    </row>
    <row r="223" spans="1:10">
      <c r="A223" s="5">
        <v>222</v>
      </c>
      <c r="B223" s="5" t="s">
        <v>1001</v>
      </c>
      <c r="C223" s="5" t="s">
        <v>167</v>
      </c>
      <c r="D223" s="5" t="s">
        <v>1738</v>
      </c>
      <c r="E223" s="5" t="s">
        <v>1739</v>
      </c>
      <c r="F223" s="5" t="s">
        <v>1740</v>
      </c>
      <c r="G223" s="5" t="s">
        <v>1741</v>
      </c>
      <c r="J223" s="5" t="s">
        <v>1813</v>
      </c>
    </row>
    <row r="224" spans="1:10">
      <c r="A224" s="5">
        <v>223</v>
      </c>
      <c r="B224" s="5" t="s">
        <v>1001</v>
      </c>
      <c r="C224" s="5" t="s">
        <v>167</v>
      </c>
      <c r="D224" s="5" t="s">
        <v>1742</v>
      </c>
      <c r="E224" s="5" t="s">
        <v>1743</v>
      </c>
      <c r="F224" s="5" t="s">
        <v>1140</v>
      </c>
      <c r="G224" s="5" t="s">
        <v>1613</v>
      </c>
      <c r="J224" s="5" t="s">
        <v>1813</v>
      </c>
    </row>
    <row r="225" spans="1:10">
      <c r="A225" s="5">
        <v>224</v>
      </c>
      <c r="B225" s="5" t="s">
        <v>1001</v>
      </c>
      <c r="C225" s="5" t="s">
        <v>167</v>
      </c>
      <c r="D225" s="5" t="s">
        <v>1744</v>
      </c>
      <c r="E225" s="5" t="s">
        <v>1745</v>
      </c>
      <c r="F225" s="5" t="s">
        <v>1746</v>
      </c>
      <c r="G225" s="5" t="s">
        <v>1747</v>
      </c>
      <c r="J225" s="5" t="s">
        <v>1813</v>
      </c>
    </row>
    <row r="226" spans="1:10">
      <c r="A226" s="5">
        <v>225</v>
      </c>
      <c r="B226" s="5" t="s">
        <v>1001</v>
      </c>
      <c r="C226" s="5" t="s">
        <v>167</v>
      </c>
      <c r="D226" s="5" t="s">
        <v>1748</v>
      </c>
      <c r="E226" s="5" t="s">
        <v>1749</v>
      </c>
      <c r="F226" s="5" t="s">
        <v>1750</v>
      </c>
      <c r="G226" s="5" t="s">
        <v>1058</v>
      </c>
      <c r="J226" s="5" t="s">
        <v>1813</v>
      </c>
    </row>
    <row r="227" spans="1:10">
      <c r="A227" s="5">
        <v>226</v>
      </c>
      <c r="B227" s="5" t="s">
        <v>1001</v>
      </c>
      <c r="C227" s="5" t="s">
        <v>167</v>
      </c>
      <c r="D227" s="5" t="s">
        <v>1751</v>
      </c>
      <c r="E227" s="5" t="s">
        <v>1752</v>
      </c>
      <c r="F227" s="5" t="s">
        <v>1753</v>
      </c>
      <c r="G227" s="5" t="s">
        <v>1754</v>
      </c>
      <c r="H227" s="5" t="s">
        <v>1755</v>
      </c>
      <c r="J227" s="5" t="s">
        <v>1813</v>
      </c>
    </row>
    <row r="228" spans="1:10">
      <c r="A228" s="5">
        <v>227</v>
      </c>
      <c r="B228" s="5" t="s">
        <v>1001</v>
      </c>
      <c r="C228" s="5" t="s">
        <v>167</v>
      </c>
      <c r="D228" s="5" t="s">
        <v>1756</v>
      </c>
      <c r="E228" s="5" t="s">
        <v>1757</v>
      </c>
      <c r="F228" s="5" t="s">
        <v>1758</v>
      </c>
      <c r="G228" s="5" t="s">
        <v>1480</v>
      </c>
      <c r="J228" s="5" t="s">
        <v>1813</v>
      </c>
    </row>
    <row r="229" spans="1:10">
      <c r="A229" s="5">
        <v>228</v>
      </c>
      <c r="B229" s="5" t="s">
        <v>1001</v>
      </c>
      <c r="C229" s="5" t="s">
        <v>167</v>
      </c>
      <c r="D229" s="5" t="s">
        <v>1759</v>
      </c>
      <c r="E229" s="5" t="s">
        <v>1760</v>
      </c>
      <c r="F229" s="5" t="s">
        <v>1004</v>
      </c>
      <c r="G229" s="5" t="s">
        <v>1747</v>
      </c>
      <c r="J229" s="5" t="s">
        <v>1813</v>
      </c>
    </row>
    <row r="230" spans="1:10">
      <c r="A230" s="5">
        <v>229</v>
      </c>
      <c r="B230" s="5" t="s">
        <v>1001</v>
      </c>
      <c r="C230" s="5" t="s">
        <v>167</v>
      </c>
      <c r="D230" s="5" t="s">
        <v>1761</v>
      </c>
      <c r="E230" s="5" t="s">
        <v>1762</v>
      </c>
      <c r="F230" s="5" t="s">
        <v>1393</v>
      </c>
      <c r="G230" s="5" t="s">
        <v>1763</v>
      </c>
      <c r="J230" s="5" t="s">
        <v>1813</v>
      </c>
    </row>
    <row r="231" spans="1:10">
      <c r="A231" s="5">
        <v>230</v>
      </c>
      <c r="B231" s="5" t="s">
        <v>1001</v>
      </c>
      <c r="C231" s="5" t="s">
        <v>167</v>
      </c>
      <c r="D231" s="5" t="s">
        <v>1764</v>
      </c>
      <c r="E231" s="5" t="s">
        <v>1765</v>
      </c>
      <c r="F231" s="5" t="s">
        <v>1275</v>
      </c>
      <c r="G231" s="5" t="s">
        <v>1434</v>
      </c>
      <c r="J231" s="5" t="s">
        <v>1813</v>
      </c>
    </row>
    <row r="232" spans="1:10">
      <c r="A232" s="5">
        <v>231</v>
      </c>
      <c r="B232" s="5" t="s">
        <v>1001</v>
      </c>
      <c r="C232" s="5" t="s">
        <v>167</v>
      </c>
      <c r="D232" s="5" t="s">
        <v>1766</v>
      </c>
      <c r="E232" s="5" t="s">
        <v>1767</v>
      </c>
      <c r="F232" s="5" t="s">
        <v>1725</v>
      </c>
      <c r="G232" s="5" t="s">
        <v>1768</v>
      </c>
      <c r="J232" s="5" t="s">
        <v>1813</v>
      </c>
    </row>
    <row r="233" spans="1:10">
      <c r="A233" s="5">
        <v>232</v>
      </c>
      <c r="B233" s="5" t="s">
        <v>1001</v>
      </c>
      <c r="C233" s="5" t="s">
        <v>167</v>
      </c>
      <c r="D233" s="5" t="s">
        <v>1769</v>
      </c>
      <c r="E233" s="5" t="s">
        <v>1770</v>
      </c>
      <c r="F233" s="5" t="s">
        <v>1140</v>
      </c>
      <c r="G233" s="5" t="s">
        <v>1771</v>
      </c>
      <c r="J233" s="5" t="s">
        <v>1813</v>
      </c>
    </row>
    <row r="234" spans="1:10">
      <c r="A234" s="5">
        <v>233</v>
      </c>
      <c r="B234" s="5" t="s">
        <v>1001</v>
      </c>
      <c r="C234" s="5" t="s">
        <v>167</v>
      </c>
      <c r="D234" s="5" t="s">
        <v>1772</v>
      </c>
      <c r="E234" s="5" t="s">
        <v>1773</v>
      </c>
      <c r="F234" s="5" t="s">
        <v>1083</v>
      </c>
      <c r="G234" s="5" t="s">
        <v>1774</v>
      </c>
      <c r="J234" s="5" t="s">
        <v>1813</v>
      </c>
    </row>
    <row r="235" spans="1:10">
      <c r="A235" s="5">
        <v>234</v>
      </c>
      <c r="B235" s="5" t="s">
        <v>1001</v>
      </c>
      <c r="C235" s="5" t="s">
        <v>167</v>
      </c>
      <c r="D235" s="5" t="s">
        <v>1775</v>
      </c>
      <c r="E235" s="5" t="s">
        <v>1776</v>
      </c>
      <c r="F235" s="5" t="s">
        <v>1083</v>
      </c>
      <c r="G235" s="5" t="s">
        <v>1777</v>
      </c>
      <c r="J235" s="5" t="s">
        <v>1813</v>
      </c>
    </row>
    <row r="236" spans="1:10">
      <c r="A236" s="5">
        <v>235</v>
      </c>
      <c r="B236" s="5" t="s">
        <v>1001</v>
      </c>
      <c r="C236" s="5" t="s">
        <v>167</v>
      </c>
      <c r="D236" s="5" t="s">
        <v>1778</v>
      </c>
      <c r="E236" s="5" t="s">
        <v>1779</v>
      </c>
      <c r="F236" s="5" t="s">
        <v>1083</v>
      </c>
      <c r="G236" s="5" t="s">
        <v>1780</v>
      </c>
      <c r="J236" s="5" t="s">
        <v>1813</v>
      </c>
    </row>
    <row r="237" spans="1:10">
      <c r="A237" s="5">
        <v>236</v>
      </c>
      <c r="B237" s="5" t="s">
        <v>1001</v>
      </c>
      <c r="C237" s="5" t="s">
        <v>167</v>
      </c>
      <c r="D237" s="5" t="s">
        <v>1781</v>
      </c>
      <c r="E237" s="5" t="s">
        <v>1782</v>
      </c>
      <c r="F237" s="5" t="s">
        <v>1783</v>
      </c>
      <c r="G237" s="5" t="s">
        <v>1784</v>
      </c>
      <c r="J237" s="5" t="s">
        <v>1813</v>
      </c>
    </row>
    <row r="238" spans="1:10">
      <c r="A238" s="5">
        <v>237</v>
      </c>
      <c r="B238" s="5" t="s">
        <v>1001</v>
      </c>
      <c r="C238" s="5" t="s">
        <v>167</v>
      </c>
      <c r="D238" s="5" t="s">
        <v>1785</v>
      </c>
      <c r="E238" s="5" t="s">
        <v>1786</v>
      </c>
      <c r="F238" s="5" t="s">
        <v>1431</v>
      </c>
      <c r="G238" s="5" t="s">
        <v>1787</v>
      </c>
      <c r="J238" s="5" t="s">
        <v>1813</v>
      </c>
    </row>
    <row r="239" spans="1:10">
      <c r="A239" s="5">
        <v>238</v>
      </c>
      <c r="B239" s="5" t="s">
        <v>1001</v>
      </c>
      <c r="C239" s="5" t="s">
        <v>167</v>
      </c>
      <c r="D239" s="5" t="s">
        <v>1788</v>
      </c>
      <c r="E239" s="5" t="s">
        <v>1789</v>
      </c>
      <c r="F239" s="5" t="s">
        <v>1431</v>
      </c>
      <c r="G239" s="5" t="s">
        <v>1790</v>
      </c>
      <c r="H239" s="5" t="s">
        <v>1791</v>
      </c>
      <c r="J239" s="5" t="s">
        <v>1813</v>
      </c>
    </row>
    <row r="240" spans="1:10">
      <c r="A240" s="5">
        <v>239</v>
      </c>
      <c r="B240" s="5" t="s">
        <v>1001</v>
      </c>
      <c r="C240" s="5" t="s">
        <v>167</v>
      </c>
      <c r="D240" s="5" t="s">
        <v>1792</v>
      </c>
      <c r="E240" s="5" t="s">
        <v>1793</v>
      </c>
      <c r="F240" s="5" t="s">
        <v>1794</v>
      </c>
      <c r="G240" s="5" t="s">
        <v>1613</v>
      </c>
      <c r="J240" s="5" t="s">
        <v>1813</v>
      </c>
    </row>
    <row r="241" spans="1:10">
      <c r="A241" s="5">
        <v>240</v>
      </c>
      <c r="B241" s="5" t="s">
        <v>1001</v>
      </c>
      <c r="C241" s="5" t="s">
        <v>167</v>
      </c>
      <c r="D241" s="5" t="s">
        <v>1795</v>
      </c>
      <c r="E241" s="5" t="s">
        <v>1796</v>
      </c>
      <c r="F241" s="5" t="s">
        <v>1797</v>
      </c>
      <c r="G241" s="5" t="s">
        <v>1087</v>
      </c>
      <c r="J241" s="5" t="s">
        <v>1813</v>
      </c>
    </row>
    <row r="242" spans="1:10">
      <c r="A242" s="5">
        <v>241</v>
      </c>
      <c r="B242" s="5" t="s">
        <v>1001</v>
      </c>
      <c r="C242" s="5" t="s">
        <v>167</v>
      </c>
      <c r="D242" s="5" t="s">
        <v>1798</v>
      </c>
      <c r="E242" s="5" t="s">
        <v>1799</v>
      </c>
      <c r="F242" s="5" t="s">
        <v>1800</v>
      </c>
      <c r="G242" s="5" t="s">
        <v>1103</v>
      </c>
      <c r="J242" s="5" t="s">
        <v>1813</v>
      </c>
    </row>
    <row r="243" spans="1:10">
      <c r="A243" s="5">
        <v>242</v>
      </c>
      <c r="B243" s="5" t="s">
        <v>1001</v>
      </c>
      <c r="C243" s="5" t="s">
        <v>167</v>
      </c>
      <c r="D243" s="5" t="s">
        <v>1801</v>
      </c>
      <c r="E243" s="5" t="s">
        <v>1802</v>
      </c>
      <c r="F243" s="5" t="s">
        <v>1803</v>
      </c>
      <c r="G243" s="5" t="s">
        <v>1183</v>
      </c>
      <c r="J243" s="5" t="s">
        <v>1813</v>
      </c>
    </row>
    <row r="244" spans="1:10">
      <c r="A244" s="5">
        <v>243</v>
      </c>
      <c r="B244" s="5" t="s">
        <v>1001</v>
      </c>
      <c r="C244" s="5" t="s">
        <v>167</v>
      </c>
      <c r="D244" s="5" t="s">
        <v>1804</v>
      </c>
      <c r="E244" s="5" t="s">
        <v>1805</v>
      </c>
      <c r="F244" s="5" t="s">
        <v>1806</v>
      </c>
      <c r="G244" s="5" t="s">
        <v>1103</v>
      </c>
      <c r="J244" s="5" t="s">
        <v>1813</v>
      </c>
    </row>
    <row r="245" spans="1:10">
      <c r="A245" s="5">
        <v>244</v>
      </c>
      <c r="B245" s="5" t="s">
        <v>1001</v>
      </c>
      <c r="C245" s="5" t="s">
        <v>167</v>
      </c>
      <c r="D245" s="5" t="s">
        <v>1807</v>
      </c>
      <c r="E245" s="5" t="s">
        <v>1808</v>
      </c>
      <c r="F245" s="5" t="s">
        <v>1719</v>
      </c>
      <c r="G245" s="5" t="s">
        <v>1613</v>
      </c>
      <c r="H245" s="5" t="s">
        <v>1809</v>
      </c>
      <c r="J245" s="5" t="s">
        <v>1813</v>
      </c>
    </row>
    <row r="246" spans="1:10">
      <c r="A246" s="5">
        <v>245</v>
      </c>
      <c r="B246" s="5" t="s">
        <v>1001</v>
      </c>
      <c r="C246" s="5" t="s">
        <v>167</v>
      </c>
      <c r="D246" s="5" t="s">
        <v>1810</v>
      </c>
      <c r="E246" s="5" t="s">
        <v>1811</v>
      </c>
      <c r="F246" s="5" t="s">
        <v>1124</v>
      </c>
      <c r="G246" s="5" t="s">
        <v>1812</v>
      </c>
      <c r="J246" s="5" t="s">
        <v>1813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TSH_REESTR_MO">
    <tabColor indexed="47"/>
  </sheetPr>
  <dimension ref="A1:D106"/>
  <sheetViews>
    <sheetView showGridLines="0" zoomScaleNormal="100" workbookViewId="0"/>
  </sheetViews>
  <sheetFormatPr defaultRowHeight="11.25"/>
  <cols>
    <col min="1" max="1" width="9.140625" style="1069"/>
  </cols>
  <sheetData>
    <row r="1" spans="1:4">
      <c r="A1" s="1069" t="s">
        <v>977</v>
      </c>
      <c r="B1" s="1069" t="s">
        <v>492</v>
      </c>
      <c r="C1" s="1069" t="s">
        <v>493</v>
      </c>
      <c r="D1" s="1069" t="s">
        <v>976</v>
      </c>
    </row>
    <row r="2" spans="1:4">
      <c r="A2" s="1069">
        <v>1</v>
      </c>
      <c r="B2" s="1069" t="s">
        <v>766</v>
      </c>
      <c r="C2" s="1069" t="s">
        <v>768</v>
      </c>
      <c r="D2" s="1069" t="s">
        <v>769</v>
      </c>
    </row>
    <row r="3" spans="1:4">
      <c r="A3" s="1069">
        <v>2</v>
      </c>
      <c r="B3" s="1069" t="s">
        <v>766</v>
      </c>
      <c r="C3" s="1069" t="s">
        <v>766</v>
      </c>
      <c r="D3" s="1069" t="s">
        <v>767</v>
      </c>
    </row>
    <row r="4" spans="1:4">
      <c r="A4" s="1069">
        <v>3</v>
      </c>
      <c r="B4" s="1069" t="s">
        <v>766</v>
      </c>
      <c r="C4" s="1069" t="s">
        <v>770</v>
      </c>
      <c r="D4" s="1069" t="s">
        <v>771</v>
      </c>
    </row>
    <row r="5" spans="1:4">
      <c r="A5" s="1069">
        <v>4</v>
      </c>
      <c r="B5" s="1069" t="s">
        <v>766</v>
      </c>
      <c r="C5" s="1069" t="s">
        <v>772</v>
      </c>
      <c r="D5" s="1069" t="s">
        <v>773</v>
      </c>
    </row>
    <row r="6" spans="1:4">
      <c r="A6" s="1069">
        <v>5</v>
      </c>
      <c r="B6" s="1069" t="s">
        <v>766</v>
      </c>
      <c r="C6" s="1069" t="s">
        <v>774</v>
      </c>
      <c r="D6" s="1069" t="s">
        <v>775</v>
      </c>
    </row>
    <row r="7" spans="1:4">
      <c r="A7" s="1069">
        <v>6</v>
      </c>
      <c r="B7" s="1069" t="s">
        <v>766</v>
      </c>
      <c r="C7" s="1069" t="s">
        <v>776</v>
      </c>
      <c r="D7" s="1069" t="s">
        <v>777</v>
      </c>
    </row>
    <row r="8" spans="1:4">
      <c r="A8" s="1069">
        <v>7</v>
      </c>
      <c r="B8" s="1069" t="s">
        <v>766</v>
      </c>
      <c r="C8" s="1069" t="s">
        <v>778</v>
      </c>
      <c r="D8" s="1069" t="s">
        <v>779</v>
      </c>
    </row>
    <row r="9" spans="1:4">
      <c r="A9" s="1069">
        <v>8</v>
      </c>
      <c r="B9" s="1069" t="s">
        <v>766</v>
      </c>
      <c r="C9" s="1069" t="s">
        <v>780</v>
      </c>
      <c r="D9" s="1069" t="s">
        <v>781</v>
      </c>
    </row>
    <row r="10" spans="1:4">
      <c r="A10" s="1069">
        <v>9</v>
      </c>
      <c r="B10" s="1069" t="s">
        <v>782</v>
      </c>
      <c r="C10" s="1069" t="s">
        <v>782</v>
      </c>
      <c r="D10" s="1069" t="s">
        <v>783</v>
      </c>
    </row>
    <row r="11" spans="1:4">
      <c r="A11" s="1069">
        <v>10</v>
      </c>
      <c r="B11" s="1069" t="s">
        <v>782</v>
      </c>
      <c r="C11" s="1069" t="s">
        <v>784</v>
      </c>
      <c r="D11" s="1069" t="s">
        <v>785</v>
      </c>
    </row>
    <row r="12" spans="1:4">
      <c r="A12" s="1069">
        <v>11</v>
      </c>
      <c r="B12" s="1069" t="s">
        <v>782</v>
      </c>
      <c r="C12" s="1069" t="s">
        <v>786</v>
      </c>
      <c r="D12" s="1069" t="s">
        <v>787</v>
      </c>
    </row>
    <row r="13" spans="1:4">
      <c r="A13" s="1069">
        <v>12</v>
      </c>
      <c r="B13" s="1069" t="s">
        <v>782</v>
      </c>
      <c r="C13" s="1069" t="s">
        <v>788</v>
      </c>
      <c r="D13" s="1069" t="s">
        <v>789</v>
      </c>
    </row>
    <row r="14" spans="1:4">
      <c r="A14" s="1069">
        <v>13</v>
      </c>
      <c r="B14" s="1069" t="s">
        <v>782</v>
      </c>
      <c r="C14" s="1069" t="s">
        <v>790</v>
      </c>
      <c r="D14" s="1069" t="s">
        <v>791</v>
      </c>
    </row>
    <row r="15" spans="1:4">
      <c r="A15" s="1069">
        <v>14</v>
      </c>
      <c r="B15" s="1069" t="s">
        <v>782</v>
      </c>
      <c r="C15" s="1069" t="s">
        <v>792</v>
      </c>
      <c r="D15" s="1069" t="s">
        <v>793</v>
      </c>
    </row>
    <row r="16" spans="1:4">
      <c r="A16" s="1069">
        <v>15</v>
      </c>
      <c r="B16" s="1069" t="s">
        <v>782</v>
      </c>
      <c r="C16" s="1069" t="s">
        <v>794</v>
      </c>
      <c r="D16" s="1069" t="s">
        <v>795</v>
      </c>
    </row>
    <row r="17" spans="1:4">
      <c r="A17" s="1069">
        <v>16</v>
      </c>
      <c r="B17" s="1069" t="s">
        <v>796</v>
      </c>
      <c r="C17" s="1069" t="s">
        <v>798</v>
      </c>
      <c r="D17" s="1069" t="s">
        <v>799</v>
      </c>
    </row>
    <row r="18" spans="1:4">
      <c r="A18" s="1069">
        <v>17</v>
      </c>
      <c r="B18" s="1069" t="s">
        <v>796</v>
      </c>
      <c r="C18" s="1069" t="s">
        <v>796</v>
      </c>
      <c r="D18" s="1069" t="s">
        <v>797</v>
      </c>
    </row>
    <row r="19" spans="1:4">
      <c r="A19" s="1069">
        <v>18</v>
      </c>
      <c r="B19" s="1069" t="s">
        <v>796</v>
      </c>
      <c r="C19" s="1069" t="s">
        <v>800</v>
      </c>
      <c r="D19" s="1069" t="s">
        <v>801</v>
      </c>
    </row>
    <row r="20" spans="1:4">
      <c r="A20" s="1069">
        <v>19</v>
      </c>
      <c r="B20" s="1069" t="s">
        <v>796</v>
      </c>
      <c r="C20" s="1069" t="s">
        <v>802</v>
      </c>
      <c r="D20" s="1069" t="s">
        <v>803</v>
      </c>
    </row>
    <row r="21" spans="1:4">
      <c r="A21" s="1069">
        <v>20</v>
      </c>
      <c r="B21" s="1069" t="s">
        <v>796</v>
      </c>
      <c r="C21" s="1069" t="s">
        <v>804</v>
      </c>
      <c r="D21" s="1069" t="s">
        <v>805</v>
      </c>
    </row>
    <row r="22" spans="1:4">
      <c r="A22" s="1069">
        <v>21</v>
      </c>
      <c r="B22" s="1069" t="s">
        <v>796</v>
      </c>
      <c r="C22" s="1069" t="s">
        <v>806</v>
      </c>
      <c r="D22" s="1069" t="s">
        <v>807</v>
      </c>
    </row>
    <row r="23" spans="1:4">
      <c r="A23" s="1069">
        <v>22</v>
      </c>
      <c r="B23" s="1069" t="s">
        <v>796</v>
      </c>
      <c r="C23" s="1069" t="s">
        <v>808</v>
      </c>
      <c r="D23" s="1069" t="s">
        <v>809</v>
      </c>
    </row>
    <row r="24" spans="1:4">
      <c r="A24" s="1069">
        <v>23</v>
      </c>
      <c r="B24" s="1069" t="s">
        <v>796</v>
      </c>
      <c r="C24" s="1069" t="s">
        <v>810</v>
      </c>
      <c r="D24" s="1069" t="s">
        <v>811</v>
      </c>
    </row>
    <row r="25" spans="1:4">
      <c r="A25" s="1069">
        <v>24</v>
      </c>
      <c r="B25" s="1069" t="s">
        <v>796</v>
      </c>
      <c r="C25" s="1069" t="s">
        <v>812</v>
      </c>
      <c r="D25" s="1069" t="s">
        <v>813</v>
      </c>
    </row>
    <row r="26" spans="1:4">
      <c r="A26" s="1069">
        <v>25</v>
      </c>
      <c r="B26" s="1069" t="s">
        <v>796</v>
      </c>
      <c r="C26" s="1069" t="s">
        <v>814</v>
      </c>
      <c r="D26" s="1069" t="s">
        <v>815</v>
      </c>
    </row>
    <row r="27" spans="1:4">
      <c r="A27" s="1069">
        <v>26</v>
      </c>
      <c r="B27" s="1069" t="s">
        <v>796</v>
      </c>
      <c r="C27" s="1069" t="s">
        <v>816</v>
      </c>
      <c r="D27" s="1069" t="s">
        <v>817</v>
      </c>
    </row>
    <row r="28" spans="1:4">
      <c r="A28" s="1069">
        <v>27</v>
      </c>
      <c r="B28" s="1069" t="s">
        <v>818</v>
      </c>
      <c r="C28" s="1069" t="s">
        <v>820</v>
      </c>
      <c r="D28" s="1069" t="s">
        <v>821</v>
      </c>
    </row>
    <row r="29" spans="1:4">
      <c r="A29" s="1069">
        <v>28</v>
      </c>
      <c r="B29" s="1069" t="s">
        <v>818</v>
      </c>
      <c r="C29" s="1069" t="s">
        <v>822</v>
      </c>
      <c r="D29" s="1069" t="s">
        <v>823</v>
      </c>
    </row>
    <row r="30" spans="1:4">
      <c r="A30" s="1069">
        <v>29</v>
      </c>
      <c r="B30" s="1069" t="s">
        <v>818</v>
      </c>
      <c r="C30" s="1069" t="s">
        <v>824</v>
      </c>
      <c r="D30" s="1069" t="s">
        <v>825</v>
      </c>
    </row>
    <row r="31" spans="1:4">
      <c r="A31" s="1069">
        <v>30</v>
      </c>
      <c r="B31" s="1069" t="s">
        <v>818</v>
      </c>
      <c r="C31" s="1069" t="s">
        <v>818</v>
      </c>
      <c r="D31" s="1069" t="s">
        <v>819</v>
      </c>
    </row>
    <row r="32" spans="1:4">
      <c r="A32" s="1069">
        <v>31</v>
      </c>
      <c r="B32" s="1069" t="s">
        <v>818</v>
      </c>
      <c r="C32" s="1069" t="s">
        <v>826</v>
      </c>
      <c r="D32" s="1069" t="s">
        <v>827</v>
      </c>
    </row>
    <row r="33" spans="1:4">
      <c r="A33" s="1069">
        <v>32</v>
      </c>
      <c r="B33" s="1069" t="s">
        <v>818</v>
      </c>
      <c r="C33" s="1069" t="s">
        <v>828</v>
      </c>
      <c r="D33" s="1069" t="s">
        <v>829</v>
      </c>
    </row>
    <row r="34" spans="1:4">
      <c r="A34" s="1069">
        <v>33</v>
      </c>
      <c r="B34" s="1069" t="s">
        <v>818</v>
      </c>
      <c r="C34" s="1069" t="s">
        <v>830</v>
      </c>
      <c r="D34" s="1069" t="s">
        <v>831</v>
      </c>
    </row>
    <row r="35" spans="1:4">
      <c r="A35" s="1069">
        <v>34</v>
      </c>
      <c r="B35" s="1069" t="s">
        <v>818</v>
      </c>
      <c r="C35" s="1069" t="s">
        <v>832</v>
      </c>
      <c r="D35" s="1069" t="s">
        <v>833</v>
      </c>
    </row>
    <row r="36" spans="1:4">
      <c r="A36" s="1069">
        <v>35</v>
      </c>
      <c r="B36" s="1069" t="s">
        <v>818</v>
      </c>
      <c r="C36" s="1069" t="s">
        <v>834</v>
      </c>
      <c r="D36" s="1069" t="s">
        <v>835</v>
      </c>
    </row>
    <row r="37" spans="1:4">
      <c r="A37" s="1069">
        <v>36</v>
      </c>
      <c r="B37" s="1069" t="s">
        <v>836</v>
      </c>
      <c r="C37" s="1069" t="s">
        <v>838</v>
      </c>
      <c r="D37" s="1069" t="s">
        <v>839</v>
      </c>
    </row>
    <row r="38" spans="1:4">
      <c r="A38" s="1069">
        <v>37</v>
      </c>
      <c r="B38" s="1069" t="s">
        <v>836</v>
      </c>
      <c r="C38" s="1069" t="s">
        <v>840</v>
      </c>
      <c r="D38" s="1069" t="s">
        <v>841</v>
      </c>
    </row>
    <row r="39" spans="1:4">
      <c r="A39" s="1069">
        <v>38</v>
      </c>
      <c r="B39" s="1069" t="s">
        <v>836</v>
      </c>
      <c r="C39" s="1069" t="s">
        <v>842</v>
      </c>
      <c r="D39" s="1069" t="s">
        <v>843</v>
      </c>
    </row>
    <row r="40" spans="1:4">
      <c r="A40" s="1069">
        <v>39</v>
      </c>
      <c r="B40" s="1069" t="s">
        <v>836</v>
      </c>
      <c r="C40" s="1069" t="s">
        <v>844</v>
      </c>
      <c r="D40" s="1069" t="s">
        <v>845</v>
      </c>
    </row>
    <row r="41" spans="1:4">
      <c r="A41" s="1069">
        <v>40</v>
      </c>
      <c r="B41" s="1069" t="s">
        <v>836</v>
      </c>
      <c r="C41" s="1069" t="s">
        <v>846</v>
      </c>
      <c r="D41" s="1069" t="s">
        <v>847</v>
      </c>
    </row>
    <row r="42" spans="1:4">
      <c r="A42" s="1069">
        <v>41</v>
      </c>
      <c r="B42" s="1069" t="s">
        <v>836</v>
      </c>
      <c r="C42" s="1069" t="s">
        <v>848</v>
      </c>
      <c r="D42" s="1069" t="s">
        <v>849</v>
      </c>
    </row>
    <row r="43" spans="1:4">
      <c r="A43" s="1069">
        <v>42</v>
      </c>
      <c r="B43" s="1069" t="s">
        <v>836</v>
      </c>
      <c r="C43" s="1069" t="s">
        <v>836</v>
      </c>
      <c r="D43" s="1069" t="s">
        <v>837</v>
      </c>
    </row>
    <row r="44" spans="1:4">
      <c r="A44" s="1069">
        <v>43</v>
      </c>
      <c r="B44" s="1069" t="s">
        <v>836</v>
      </c>
      <c r="C44" s="1069" t="s">
        <v>850</v>
      </c>
      <c r="D44" s="1069" t="s">
        <v>851</v>
      </c>
    </row>
    <row r="45" spans="1:4">
      <c r="A45" s="1069">
        <v>44</v>
      </c>
      <c r="B45" s="1069" t="s">
        <v>836</v>
      </c>
      <c r="C45" s="1069" t="s">
        <v>852</v>
      </c>
      <c r="D45" s="1069" t="s">
        <v>853</v>
      </c>
    </row>
    <row r="46" spans="1:4">
      <c r="A46" s="1069">
        <v>45</v>
      </c>
      <c r="B46" s="1069" t="s">
        <v>854</v>
      </c>
      <c r="C46" s="1069" t="s">
        <v>856</v>
      </c>
      <c r="D46" s="1069" t="s">
        <v>857</v>
      </c>
    </row>
    <row r="47" spans="1:4">
      <c r="A47" s="1069">
        <v>46</v>
      </c>
      <c r="B47" s="1069" t="s">
        <v>854</v>
      </c>
      <c r="C47" s="1069" t="s">
        <v>858</v>
      </c>
      <c r="D47" s="1069" t="s">
        <v>859</v>
      </c>
    </row>
    <row r="48" spans="1:4">
      <c r="A48" s="1069">
        <v>47</v>
      </c>
      <c r="B48" s="1069" t="s">
        <v>854</v>
      </c>
      <c r="C48" s="1069" t="s">
        <v>860</v>
      </c>
      <c r="D48" s="1069" t="s">
        <v>861</v>
      </c>
    </row>
    <row r="49" spans="1:4">
      <c r="A49" s="1069">
        <v>48</v>
      </c>
      <c r="B49" s="1069" t="s">
        <v>854</v>
      </c>
      <c r="C49" s="1069" t="s">
        <v>862</v>
      </c>
      <c r="D49" s="1069" t="s">
        <v>863</v>
      </c>
    </row>
    <row r="50" spans="1:4">
      <c r="A50" s="1069">
        <v>49</v>
      </c>
      <c r="B50" s="1069" t="s">
        <v>854</v>
      </c>
      <c r="C50" s="1069" t="s">
        <v>854</v>
      </c>
      <c r="D50" s="1069" t="s">
        <v>855</v>
      </c>
    </row>
    <row r="51" spans="1:4">
      <c r="A51" s="1069">
        <v>50</v>
      </c>
      <c r="B51" s="1069" t="s">
        <v>854</v>
      </c>
      <c r="C51" s="1069" t="s">
        <v>864</v>
      </c>
      <c r="D51" s="1069" t="s">
        <v>865</v>
      </c>
    </row>
    <row r="52" spans="1:4">
      <c r="A52" s="1069">
        <v>51</v>
      </c>
      <c r="B52" s="1069" t="s">
        <v>854</v>
      </c>
      <c r="C52" s="1069" t="s">
        <v>866</v>
      </c>
      <c r="D52" s="1069" t="s">
        <v>867</v>
      </c>
    </row>
    <row r="53" spans="1:4">
      <c r="A53" s="1069">
        <v>52</v>
      </c>
      <c r="B53" s="1069" t="s">
        <v>854</v>
      </c>
      <c r="C53" s="1069" t="s">
        <v>868</v>
      </c>
      <c r="D53" s="1069" t="s">
        <v>869</v>
      </c>
    </row>
    <row r="54" spans="1:4">
      <c r="A54" s="1069">
        <v>53</v>
      </c>
      <c r="B54" s="1069" t="s">
        <v>854</v>
      </c>
      <c r="C54" s="1069" t="s">
        <v>870</v>
      </c>
      <c r="D54" s="1069" t="s">
        <v>871</v>
      </c>
    </row>
    <row r="55" spans="1:4">
      <c r="A55" s="1069">
        <v>54</v>
      </c>
      <c r="B55" s="1069" t="s">
        <v>854</v>
      </c>
      <c r="C55" s="1069" t="s">
        <v>872</v>
      </c>
      <c r="D55" s="1069" t="s">
        <v>873</v>
      </c>
    </row>
    <row r="56" spans="1:4">
      <c r="A56" s="1069">
        <v>55</v>
      </c>
      <c r="B56" s="1069" t="s">
        <v>854</v>
      </c>
      <c r="C56" s="1069" t="s">
        <v>874</v>
      </c>
      <c r="D56" s="1069" t="s">
        <v>875</v>
      </c>
    </row>
    <row r="57" spans="1:4">
      <c r="A57" s="1069">
        <v>56</v>
      </c>
      <c r="B57" s="1069" t="s">
        <v>854</v>
      </c>
      <c r="C57" s="1069" t="s">
        <v>876</v>
      </c>
      <c r="D57" s="1069" t="s">
        <v>877</v>
      </c>
    </row>
    <row r="58" spans="1:4">
      <c r="A58" s="1069">
        <v>57</v>
      </c>
      <c r="B58" s="1069" t="s">
        <v>878</v>
      </c>
      <c r="C58" s="1069" t="s">
        <v>880</v>
      </c>
      <c r="D58" s="1069" t="s">
        <v>881</v>
      </c>
    </row>
    <row r="59" spans="1:4">
      <c r="A59" s="1069">
        <v>58</v>
      </c>
      <c r="B59" s="1069" t="s">
        <v>878</v>
      </c>
      <c r="C59" s="1069" t="s">
        <v>882</v>
      </c>
      <c r="D59" s="1069" t="s">
        <v>883</v>
      </c>
    </row>
    <row r="60" spans="1:4">
      <c r="A60" s="1069">
        <v>59</v>
      </c>
      <c r="B60" s="1069" t="s">
        <v>878</v>
      </c>
      <c r="C60" s="1069" t="s">
        <v>884</v>
      </c>
      <c r="D60" s="1069" t="s">
        <v>885</v>
      </c>
    </row>
    <row r="61" spans="1:4">
      <c r="A61" s="1069">
        <v>60</v>
      </c>
      <c r="B61" s="1069" t="s">
        <v>878</v>
      </c>
      <c r="C61" s="1069" t="s">
        <v>886</v>
      </c>
      <c r="D61" s="1069" t="s">
        <v>887</v>
      </c>
    </row>
    <row r="62" spans="1:4">
      <c r="A62" s="1069">
        <v>61</v>
      </c>
      <c r="B62" s="1069" t="s">
        <v>878</v>
      </c>
      <c r="C62" s="1069" t="s">
        <v>888</v>
      </c>
      <c r="D62" s="1069" t="s">
        <v>889</v>
      </c>
    </row>
    <row r="63" spans="1:4">
      <c r="A63" s="1069">
        <v>62</v>
      </c>
      <c r="B63" s="1069" t="s">
        <v>878</v>
      </c>
      <c r="C63" s="1069" t="s">
        <v>890</v>
      </c>
      <c r="D63" s="1069" t="s">
        <v>891</v>
      </c>
    </row>
    <row r="64" spans="1:4">
      <c r="A64" s="1069">
        <v>63</v>
      </c>
      <c r="B64" s="1069" t="s">
        <v>878</v>
      </c>
      <c r="C64" s="1069" t="s">
        <v>892</v>
      </c>
      <c r="D64" s="1069" t="s">
        <v>893</v>
      </c>
    </row>
    <row r="65" spans="1:4">
      <c r="A65" s="1069">
        <v>64</v>
      </c>
      <c r="B65" s="1069" t="s">
        <v>878</v>
      </c>
      <c r="C65" s="1069" t="s">
        <v>878</v>
      </c>
      <c r="D65" s="1069" t="s">
        <v>879</v>
      </c>
    </row>
    <row r="66" spans="1:4">
      <c r="A66" s="1069">
        <v>65</v>
      </c>
      <c r="B66" s="1069" t="s">
        <v>878</v>
      </c>
      <c r="C66" s="1069" t="s">
        <v>894</v>
      </c>
      <c r="D66" s="1069" t="s">
        <v>895</v>
      </c>
    </row>
    <row r="67" spans="1:4">
      <c r="A67" s="1069">
        <v>66</v>
      </c>
      <c r="B67" s="1069" t="s">
        <v>896</v>
      </c>
      <c r="C67" s="1069" t="s">
        <v>898</v>
      </c>
      <c r="D67" s="1069" t="s">
        <v>899</v>
      </c>
    </row>
    <row r="68" spans="1:4">
      <c r="A68" s="1069">
        <v>67</v>
      </c>
      <c r="B68" s="1069" t="s">
        <v>896</v>
      </c>
      <c r="C68" s="1069" t="s">
        <v>900</v>
      </c>
      <c r="D68" s="1069" t="s">
        <v>901</v>
      </c>
    </row>
    <row r="69" spans="1:4">
      <c r="A69" s="1069">
        <v>68</v>
      </c>
      <c r="B69" s="1069" t="s">
        <v>896</v>
      </c>
      <c r="C69" s="1069" t="s">
        <v>902</v>
      </c>
      <c r="D69" s="1069" t="s">
        <v>903</v>
      </c>
    </row>
    <row r="70" spans="1:4">
      <c r="A70" s="1069">
        <v>69</v>
      </c>
      <c r="B70" s="1069" t="s">
        <v>896</v>
      </c>
      <c r="C70" s="1069" t="s">
        <v>904</v>
      </c>
      <c r="D70" s="1069" t="s">
        <v>905</v>
      </c>
    </row>
    <row r="71" spans="1:4">
      <c r="A71" s="1069">
        <v>70</v>
      </c>
      <c r="B71" s="1069" t="s">
        <v>896</v>
      </c>
      <c r="C71" s="1069" t="s">
        <v>906</v>
      </c>
      <c r="D71" s="1069" t="s">
        <v>907</v>
      </c>
    </row>
    <row r="72" spans="1:4">
      <c r="A72" s="1069">
        <v>71</v>
      </c>
      <c r="B72" s="1069" t="s">
        <v>896</v>
      </c>
      <c r="C72" s="1069" t="s">
        <v>908</v>
      </c>
      <c r="D72" s="1069" t="s">
        <v>909</v>
      </c>
    </row>
    <row r="73" spans="1:4">
      <c r="A73" s="1069">
        <v>72</v>
      </c>
      <c r="B73" s="1069" t="s">
        <v>896</v>
      </c>
      <c r="C73" s="1069" t="s">
        <v>910</v>
      </c>
      <c r="D73" s="1069" t="s">
        <v>911</v>
      </c>
    </row>
    <row r="74" spans="1:4">
      <c r="A74" s="1069">
        <v>73</v>
      </c>
      <c r="B74" s="1069" t="s">
        <v>896</v>
      </c>
      <c r="C74" s="1069" t="s">
        <v>912</v>
      </c>
      <c r="D74" s="1069" t="s">
        <v>913</v>
      </c>
    </row>
    <row r="75" spans="1:4">
      <c r="A75" s="1069">
        <v>74</v>
      </c>
      <c r="B75" s="1069" t="s">
        <v>896</v>
      </c>
      <c r="C75" s="1069" t="s">
        <v>896</v>
      </c>
      <c r="D75" s="1069" t="s">
        <v>897</v>
      </c>
    </row>
    <row r="76" spans="1:4">
      <c r="A76" s="1069">
        <v>75</v>
      </c>
      <c r="B76" s="1069" t="s">
        <v>896</v>
      </c>
      <c r="C76" s="1069" t="s">
        <v>914</v>
      </c>
      <c r="D76" s="1069" t="s">
        <v>915</v>
      </c>
    </row>
    <row r="77" spans="1:4">
      <c r="A77" s="1069">
        <v>76</v>
      </c>
      <c r="B77" s="1069" t="s">
        <v>896</v>
      </c>
      <c r="C77" s="1069" t="s">
        <v>916</v>
      </c>
      <c r="D77" s="1069" t="s">
        <v>917</v>
      </c>
    </row>
    <row r="78" spans="1:4">
      <c r="A78" s="1069">
        <v>77</v>
      </c>
      <c r="B78" s="1069" t="s">
        <v>896</v>
      </c>
      <c r="C78" s="1069" t="s">
        <v>918</v>
      </c>
      <c r="D78" s="1069" t="s">
        <v>919</v>
      </c>
    </row>
    <row r="79" spans="1:4">
      <c r="A79" s="1069">
        <v>78</v>
      </c>
      <c r="B79" s="1069" t="s">
        <v>896</v>
      </c>
      <c r="C79" s="1069" t="s">
        <v>920</v>
      </c>
      <c r="D79" s="1069" t="s">
        <v>921</v>
      </c>
    </row>
    <row r="80" spans="1:4">
      <c r="A80" s="1069">
        <v>79</v>
      </c>
      <c r="B80" s="1069" t="s">
        <v>896</v>
      </c>
      <c r="C80" s="1069" t="s">
        <v>922</v>
      </c>
      <c r="D80" s="1069" t="s">
        <v>923</v>
      </c>
    </row>
    <row r="81" spans="1:4">
      <c r="A81" s="1069">
        <v>80</v>
      </c>
      <c r="B81" s="1069" t="s">
        <v>924</v>
      </c>
      <c r="C81" s="1069" t="s">
        <v>926</v>
      </c>
      <c r="D81" s="1069" t="s">
        <v>927</v>
      </c>
    </row>
    <row r="82" spans="1:4">
      <c r="A82" s="1069">
        <v>81</v>
      </c>
      <c r="B82" s="1069" t="s">
        <v>924</v>
      </c>
      <c r="C82" s="1069" t="s">
        <v>928</v>
      </c>
      <c r="D82" s="1069" t="s">
        <v>929</v>
      </c>
    </row>
    <row r="83" spans="1:4">
      <c r="A83" s="1069">
        <v>82</v>
      </c>
      <c r="B83" s="1069" t="s">
        <v>924</v>
      </c>
      <c r="C83" s="1069" t="s">
        <v>930</v>
      </c>
      <c r="D83" s="1069" t="s">
        <v>931</v>
      </c>
    </row>
    <row r="84" spans="1:4">
      <c r="A84" s="1069">
        <v>83</v>
      </c>
      <c r="B84" s="1069" t="s">
        <v>924</v>
      </c>
      <c r="C84" s="1069" t="s">
        <v>932</v>
      </c>
      <c r="D84" s="1069" t="s">
        <v>933</v>
      </c>
    </row>
    <row r="85" spans="1:4">
      <c r="A85" s="1069">
        <v>84</v>
      </c>
      <c r="B85" s="1069" t="s">
        <v>924</v>
      </c>
      <c r="C85" s="1069" t="s">
        <v>934</v>
      </c>
      <c r="D85" s="1069" t="s">
        <v>935</v>
      </c>
    </row>
    <row r="86" spans="1:4">
      <c r="A86" s="1069">
        <v>85</v>
      </c>
      <c r="B86" s="1069" t="s">
        <v>924</v>
      </c>
      <c r="C86" s="1069" t="s">
        <v>936</v>
      </c>
      <c r="D86" s="1069" t="s">
        <v>937</v>
      </c>
    </row>
    <row r="87" spans="1:4">
      <c r="A87" s="1069">
        <v>86</v>
      </c>
      <c r="B87" s="1069" t="s">
        <v>924</v>
      </c>
      <c r="C87" s="1069" t="s">
        <v>938</v>
      </c>
      <c r="D87" s="1069" t="s">
        <v>939</v>
      </c>
    </row>
    <row r="88" spans="1:4">
      <c r="A88" s="1069">
        <v>87</v>
      </c>
      <c r="B88" s="1069" t="s">
        <v>924</v>
      </c>
      <c r="C88" s="1069" t="s">
        <v>940</v>
      </c>
      <c r="D88" s="1069" t="s">
        <v>941</v>
      </c>
    </row>
    <row r="89" spans="1:4">
      <c r="A89" s="1069">
        <v>88</v>
      </c>
      <c r="B89" s="1069" t="s">
        <v>924</v>
      </c>
      <c r="C89" s="1069" t="s">
        <v>942</v>
      </c>
      <c r="D89" s="1069" t="s">
        <v>943</v>
      </c>
    </row>
    <row r="90" spans="1:4">
      <c r="A90" s="1069">
        <v>89</v>
      </c>
      <c r="B90" s="1069" t="s">
        <v>924</v>
      </c>
      <c r="C90" s="1069" t="s">
        <v>924</v>
      </c>
      <c r="D90" s="1069" t="s">
        <v>925</v>
      </c>
    </row>
    <row r="91" spans="1:4">
      <c r="A91" s="1069">
        <v>90</v>
      </c>
      <c r="B91" s="1069" t="s">
        <v>924</v>
      </c>
      <c r="C91" s="1069" t="s">
        <v>944</v>
      </c>
      <c r="D91" s="1069" t="s">
        <v>945</v>
      </c>
    </row>
    <row r="92" spans="1:4">
      <c r="A92" s="1069">
        <v>91</v>
      </c>
      <c r="B92" s="1069" t="s">
        <v>924</v>
      </c>
      <c r="C92" s="1069" t="s">
        <v>946</v>
      </c>
      <c r="D92" s="1069" t="s">
        <v>947</v>
      </c>
    </row>
    <row r="93" spans="1:4">
      <c r="A93" s="1069">
        <v>92</v>
      </c>
      <c r="B93" s="1069" t="s">
        <v>924</v>
      </c>
      <c r="C93" s="1069" t="s">
        <v>948</v>
      </c>
      <c r="D93" s="1069" t="s">
        <v>949</v>
      </c>
    </row>
    <row r="94" spans="1:4">
      <c r="A94" s="1069">
        <v>93</v>
      </c>
      <c r="B94" s="1069" t="s">
        <v>950</v>
      </c>
      <c r="C94" s="1069" t="s">
        <v>950</v>
      </c>
      <c r="D94" s="1069" t="s">
        <v>951</v>
      </c>
    </row>
    <row r="95" spans="1:4">
      <c r="A95" s="1069">
        <v>94</v>
      </c>
      <c r="B95" s="1069" t="s">
        <v>952</v>
      </c>
      <c r="C95" s="1069" t="s">
        <v>952</v>
      </c>
      <c r="D95" s="1069" t="s">
        <v>953</v>
      </c>
    </row>
    <row r="96" spans="1:4">
      <c r="A96" s="1069">
        <v>95</v>
      </c>
      <c r="B96" s="1069" t="s">
        <v>954</v>
      </c>
      <c r="C96" s="1069" t="s">
        <v>954</v>
      </c>
      <c r="D96" s="1069" t="s">
        <v>955</v>
      </c>
    </row>
    <row r="97" spans="1:4">
      <c r="A97" s="1069">
        <v>96</v>
      </c>
      <c r="B97" s="1069" t="s">
        <v>956</v>
      </c>
      <c r="C97" s="1069" t="s">
        <v>956</v>
      </c>
      <c r="D97" s="1069" t="s">
        <v>957</v>
      </c>
    </row>
    <row r="98" spans="1:4">
      <c r="A98" s="1069">
        <v>97</v>
      </c>
      <c r="B98" s="1069" t="s">
        <v>958</v>
      </c>
      <c r="C98" s="1069" t="s">
        <v>958</v>
      </c>
      <c r="D98" s="1069" t="s">
        <v>959</v>
      </c>
    </row>
    <row r="99" spans="1:4">
      <c r="A99" s="1069">
        <v>98</v>
      </c>
      <c r="B99" s="1069" t="s">
        <v>960</v>
      </c>
      <c r="C99" s="1069" t="s">
        <v>960</v>
      </c>
      <c r="D99" s="1069" t="s">
        <v>961</v>
      </c>
    </row>
    <row r="100" spans="1:4">
      <c r="A100" s="1069">
        <v>99</v>
      </c>
      <c r="B100" s="1069" t="s">
        <v>962</v>
      </c>
      <c r="C100" s="1069" t="s">
        <v>962</v>
      </c>
      <c r="D100" s="1069" t="s">
        <v>963</v>
      </c>
    </row>
    <row r="101" spans="1:4">
      <c r="A101" s="1069">
        <v>100</v>
      </c>
      <c r="B101" s="1069" t="s">
        <v>964</v>
      </c>
      <c r="C101" s="1069" t="s">
        <v>964</v>
      </c>
      <c r="D101" s="1069" t="s">
        <v>965</v>
      </c>
    </row>
    <row r="102" spans="1:4">
      <c r="A102" s="1069">
        <v>101</v>
      </c>
      <c r="B102" s="1069" t="s">
        <v>966</v>
      </c>
      <c r="C102" s="1069" t="s">
        <v>966</v>
      </c>
      <c r="D102" s="1069" t="s">
        <v>967</v>
      </c>
    </row>
    <row r="103" spans="1:4">
      <c r="A103" s="1069">
        <v>102</v>
      </c>
      <c r="B103" s="1069" t="s">
        <v>968</v>
      </c>
      <c r="C103" s="1069" t="s">
        <v>968</v>
      </c>
      <c r="D103" s="1069" t="s">
        <v>969</v>
      </c>
    </row>
    <row r="104" spans="1:4">
      <c r="A104" s="1069">
        <v>103</v>
      </c>
      <c r="B104" s="1069" t="s">
        <v>970</v>
      </c>
      <c r="C104" s="1069" t="s">
        <v>970</v>
      </c>
      <c r="D104" s="1069" t="s">
        <v>971</v>
      </c>
    </row>
    <row r="105" spans="1:4">
      <c r="A105" s="1069">
        <v>104</v>
      </c>
      <c r="B105" s="1069" t="s">
        <v>972</v>
      </c>
      <c r="C105" s="1069" t="s">
        <v>972</v>
      </c>
      <c r="D105" s="1069" t="s">
        <v>973</v>
      </c>
    </row>
    <row r="106" spans="1:4">
      <c r="A106" s="1069">
        <v>105</v>
      </c>
      <c r="B106" s="1069" t="s">
        <v>974</v>
      </c>
      <c r="C106" s="1069" t="s">
        <v>974</v>
      </c>
      <c r="D106" s="1069" t="s">
        <v>975</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14" width="10.5703125" style="552"/>
    <col min="15" max="16384" width="10.5703125" style="491"/>
  </cols>
  <sheetData>
    <row r="1" spans="1:14" ht="3" customHeight="1">
      <c r="A1" s="558" t="s">
        <v>92</v>
      </c>
    </row>
    <row r="2" spans="1:14" ht="22.5">
      <c r="F2" s="1279" t="s">
        <v>471</v>
      </c>
      <c r="G2" s="1280"/>
      <c r="H2" s="1281"/>
      <c r="I2" s="607"/>
    </row>
    <row r="3" spans="1:14" ht="3" customHeight="1"/>
    <row r="4" spans="1:14" s="537" customFormat="1" ht="11.25">
      <c r="A4" s="557"/>
      <c r="B4" s="557"/>
      <c r="C4" s="557"/>
      <c r="D4" s="557"/>
      <c r="F4" s="1229" t="s">
        <v>445</v>
      </c>
      <c r="G4" s="1229"/>
      <c r="H4" s="1229"/>
      <c r="I4" s="1282" t="s">
        <v>446</v>
      </c>
      <c r="J4" s="557"/>
      <c r="K4" s="557"/>
      <c r="L4" s="557"/>
      <c r="M4" s="557"/>
      <c r="N4" s="557"/>
    </row>
    <row r="5" spans="1:14" s="537" customFormat="1" ht="11.25" customHeight="1">
      <c r="A5" s="557"/>
      <c r="B5" s="557"/>
      <c r="C5" s="557"/>
      <c r="D5" s="557"/>
      <c r="F5" s="573" t="s">
        <v>91</v>
      </c>
      <c r="G5" s="585" t="s">
        <v>448</v>
      </c>
      <c r="H5" s="572" t="s">
        <v>439</v>
      </c>
      <c r="I5" s="1282"/>
      <c r="J5" s="557"/>
      <c r="K5" s="557"/>
      <c r="L5" s="557"/>
      <c r="M5" s="557"/>
      <c r="N5" s="557"/>
    </row>
    <row r="6" spans="1:14" s="537" customFormat="1" ht="12" customHeight="1">
      <c r="A6" s="557"/>
      <c r="B6" s="557"/>
      <c r="C6" s="557"/>
      <c r="D6" s="557"/>
      <c r="F6" s="574" t="s">
        <v>92</v>
      </c>
      <c r="G6" s="576">
        <v>2</v>
      </c>
      <c r="H6" s="577">
        <v>3</v>
      </c>
      <c r="I6" s="575">
        <v>4</v>
      </c>
      <c r="J6" s="557">
        <v>4</v>
      </c>
      <c r="K6" s="557"/>
      <c r="L6" s="557"/>
      <c r="M6" s="557"/>
      <c r="N6" s="557"/>
    </row>
    <row r="7" spans="1:14" s="537" customFormat="1" ht="18.75">
      <c r="A7" s="557"/>
      <c r="B7" s="557"/>
      <c r="C7" s="557"/>
      <c r="D7" s="557"/>
      <c r="F7" s="583">
        <v>1</v>
      </c>
      <c r="G7" s="599" t="s">
        <v>472</v>
      </c>
      <c r="H7" s="571" t="str">
        <f>IF(dateCh="","",dateCh)</f>
        <v>30.04.2019</v>
      </c>
      <c r="I7" s="548" t="s">
        <v>473</v>
      </c>
      <c r="J7" s="582"/>
      <c r="K7" s="557"/>
      <c r="L7" s="557"/>
      <c r="M7" s="557"/>
      <c r="N7" s="557"/>
    </row>
    <row r="8" spans="1:14" s="537" customFormat="1" ht="45">
      <c r="A8" s="1283">
        <v>1</v>
      </c>
      <c r="B8" s="557"/>
      <c r="C8" s="557"/>
      <c r="D8" s="557"/>
      <c r="F8" s="583" t="str">
        <f>"2." &amp;mergeValue(A8)</f>
        <v>2.1</v>
      </c>
      <c r="G8" s="599" t="s">
        <v>474</v>
      </c>
      <c r="H8" s="571"/>
      <c r="I8" s="548" t="s">
        <v>569</v>
      </c>
      <c r="J8" s="582"/>
      <c r="K8" s="557"/>
      <c r="L8" s="557"/>
      <c r="M8" s="557"/>
      <c r="N8" s="557"/>
    </row>
    <row r="9" spans="1:14" s="537" customFormat="1" ht="22.5">
      <c r="A9" s="1283"/>
      <c r="B9" s="557"/>
      <c r="C9" s="557"/>
      <c r="D9" s="557"/>
      <c r="F9" s="583" t="str">
        <f>"3." &amp;mergeValue(A9)</f>
        <v>3.1</v>
      </c>
      <c r="G9" s="599" t="s">
        <v>475</v>
      </c>
      <c r="H9" s="571"/>
      <c r="I9" s="548" t="s">
        <v>567</v>
      </c>
      <c r="J9" s="582"/>
      <c r="K9" s="557"/>
      <c r="L9" s="557"/>
      <c r="M9" s="557"/>
      <c r="N9" s="557"/>
    </row>
    <row r="10" spans="1:14" s="537" customFormat="1" ht="22.5">
      <c r="A10" s="1283"/>
      <c r="B10" s="557"/>
      <c r="C10" s="557"/>
      <c r="D10" s="557"/>
      <c r="F10" s="583" t="str">
        <f>"4."&amp;mergeValue(A10)</f>
        <v>4.1</v>
      </c>
      <c r="G10" s="599" t="s">
        <v>476</v>
      </c>
      <c r="H10" s="572" t="s">
        <v>449</v>
      </c>
      <c r="I10" s="548"/>
      <c r="J10" s="582"/>
      <c r="K10" s="557"/>
      <c r="L10" s="557"/>
      <c r="M10" s="557"/>
      <c r="N10" s="557"/>
    </row>
    <row r="11" spans="1:14" s="537" customFormat="1" ht="18.75">
      <c r="A11" s="1283"/>
      <c r="B11" s="1283">
        <v>1</v>
      </c>
      <c r="C11" s="590"/>
      <c r="D11" s="590"/>
      <c r="F11" s="583" t="str">
        <f>"4."&amp;mergeValue(A11) &amp;"."&amp;mergeValue(B11)</f>
        <v>4.1.1</v>
      </c>
      <c r="G11" s="578" t="s">
        <v>571</v>
      </c>
      <c r="H11" s="571" t="str">
        <f>IF(region_name="","",region_name)</f>
        <v>Ханты-Мансийский автономный округ</v>
      </c>
      <c r="I11" s="548" t="s">
        <v>479</v>
      </c>
      <c r="J11" s="582"/>
      <c r="K11" s="557"/>
      <c r="L11" s="557"/>
      <c r="M11" s="557"/>
      <c r="N11" s="557"/>
    </row>
    <row r="12" spans="1:14" s="537" customFormat="1" ht="22.5">
      <c r="A12" s="1283"/>
      <c r="B12" s="1283"/>
      <c r="C12" s="1283">
        <v>1</v>
      </c>
      <c r="D12" s="590"/>
      <c r="F12" s="583" t="str">
        <f>"4."&amp;mergeValue(A12) &amp;"."&amp;mergeValue(B12)&amp;"."&amp;mergeValue(C12)</f>
        <v>4.1.1.1</v>
      </c>
      <c r="G12" s="589" t="s">
        <v>477</v>
      </c>
      <c r="H12" s="571"/>
      <c r="I12" s="548" t="s">
        <v>480</v>
      </c>
      <c r="J12" s="582"/>
      <c r="K12" s="557"/>
      <c r="L12" s="557"/>
      <c r="M12" s="557"/>
      <c r="N12" s="557"/>
    </row>
    <row r="13" spans="1:14" s="537" customFormat="1" ht="39" customHeight="1">
      <c r="A13" s="1283"/>
      <c r="B13" s="1283"/>
      <c r="C13" s="1283"/>
      <c r="D13" s="590">
        <v>1</v>
      </c>
      <c r="F13" s="583" t="str">
        <f>"4."&amp;mergeValue(A13) &amp;"."&amp;mergeValue(B13)&amp;"."&amp;mergeValue(C13)&amp;"."&amp;mergeValue(D13)</f>
        <v>4.1.1.1.1</v>
      </c>
      <c r="G13" s="600" t="s">
        <v>478</v>
      </c>
      <c r="H13" s="571"/>
      <c r="I13" s="1284" t="s">
        <v>570</v>
      </c>
      <c r="J13" s="582"/>
      <c r="K13" s="557"/>
      <c r="L13" s="557"/>
      <c r="M13" s="557"/>
      <c r="N13" s="557"/>
    </row>
    <row r="14" spans="1:14" s="537" customFormat="1" ht="18.75">
      <c r="A14" s="1283"/>
      <c r="B14" s="1283"/>
      <c r="C14" s="1283"/>
      <c r="D14" s="590"/>
      <c r="F14" s="586"/>
      <c r="G14" s="518" t="s">
        <v>4</v>
      </c>
      <c r="H14" s="591"/>
      <c r="I14" s="1284"/>
      <c r="J14" s="582"/>
      <c r="K14" s="557"/>
      <c r="L14" s="557"/>
      <c r="M14" s="557"/>
      <c r="N14" s="557"/>
    </row>
    <row r="15" spans="1:14" s="537" customFormat="1" ht="18.75">
      <c r="A15" s="1283"/>
      <c r="B15" s="1283"/>
      <c r="C15" s="590"/>
      <c r="D15" s="590"/>
      <c r="F15" s="601"/>
      <c r="G15" s="544" t="s">
        <v>401</v>
      </c>
      <c r="H15" s="602"/>
      <c r="I15" s="603"/>
      <c r="J15" s="582"/>
      <c r="K15" s="557"/>
      <c r="L15" s="557"/>
      <c r="M15" s="557"/>
      <c r="N15" s="557"/>
    </row>
    <row r="16" spans="1:14" s="537" customFormat="1" ht="18.75">
      <c r="A16" s="1283"/>
      <c r="B16" s="557"/>
      <c r="C16" s="557"/>
      <c r="D16" s="557"/>
      <c r="F16" s="586"/>
      <c r="G16" s="526" t="s">
        <v>484</v>
      </c>
      <c r="H16" s="587"/>
      <c r="I16" s="588"/>
      <c r="J16" s="582"/>
      <c r="K16" s="557"/>
      <c r="L16" s="557"/>
      <c r="M16" s="557"/>
      <c r="N16" s="557"/>
    </row>
    <row r="17" spans="1:14" s="537" customFormat="1" ht="18.75">
      <c r="A17" s="557"/>
      <c r="B17" s="557"/>
      <c r="C17" s="557"/>
      <c r="D17" s="557"/>
      <c r="F17" s="586"/>
      <c r="G17" s="533" t="s">
        <v>483</v>
      </c>
      <c r="H17" s="587"/>
      <c r="I17" s="588"/>
      <c r="J17" s="582"/>
      <c r="K17" s="557"/>
      <c r="L17" s="557"/>
      <c r="M17" s="557"/>
      <c r="N17" s="557"/>
    </row>
    <row r="18" spans="1:14" s="580" customFormat="1" ht="3" customHeight="1">
      <c r="A18" s="581"/>
      <c r="B18" s="581"/>
      <c r="C18" s="581"/>
      <c r="D18" s="581"/>
      <c r="F18" s="592"/>
      <c r="G18" s="593"/>
      <c r="H18" s="594"/>
      <c r="I18" s="595"/>
      <c r="J18" s="581"/>
      <c r="K18" s="581"/>
      <c r="L18" s="581"/>
      <c r="M18" s="581"/>
      <c r="N18" s="581"/>
    </row>
    <row r="19" spans="1:14" s="580" customFormat="1" ht="15" customHeight="1">
      <c r="A19" s="581"/>
      <c r="B19" s="581"/>
      <c r="C19" s="581"/>
      <c r="D19" s="581"/>
      <c r="F19" s="579"/>
      <c r="G19" s="1278" t="s">
        <v>572</v>
      </c>
      <c r="H19" s="1278"/>
      <c r="I19" s="561"/>
      <c r="J19" s="581"/>
      <c r="K19" s="581"/>
      <c r="L19" s="581"/>
      <c r="M19" s="581"/>
      <c r="N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3"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5" t="s">
        <v>370</v>
      </c>
    </row>
    <row r="26" spans="1:2">
      <c r="B26" s="48" t="s">
        <v>331</v>
      </c>
    </row>
    <row r="27" spans="1:2" ht="22.5">
      <c r="B27" s="214" t="s">
        <v>459</v>
      </c>
    </row>
    <row r="28" spans="1:2">
      <c r="B28" s="214" t="s">
        <v>458</v>
      </c>
    </row>
    <row r="29" spans="1:2">
      <c r="B29" s="290" t="s">
        <v>388</v>
      </c>
    </row>
    <row r="30" spans="1:2" ht="22.5">
      <c r="B30" s="214" t="s">
        <v>577</v>
      </c>
    </row>
    <row r="32" spans="1:2">
      <c r="A32" s="272"/>
      <c r="B32" s="273" t="s">
        <v>431</v>
      </c>
    </row>
    <row r="33" spans="1:2" ht="14.25">
      <c r="A33" s="274">
        <v>1</v>
      </c>
      <c r="B33" s="275" t="s">
        <v>432</v>
      </c>
    </row>
    <row r="34" spans="1:2" ht="14.25">
      <c r="A34" s="274">
        <v>2</v>
      </c>
      <c r="B34" s="275" t="s">
        <v>433</v>
      </c>
    </row>
    <row r="35" spans="1:2">
      <c r="B35" s="273" t="s">
        <v>434</v>
      </c>
    </row>
    <row r="36" spans="1:2">
      <c r="B36" s="275"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8" width="10.5703125" style="552"/>
    <col min="29" max="16384" width="10.5703125" style="491"/>
  </cols>
  <sheetData>
    <row r="1" spans="1:28" hidden="1">
      <c r="Q1" s="550"/>
      <c r="R1" s="550"/>
    </row>
    <row r="2" spans="1:28" hidden="1">
      <c r="U2" s="550"/>
    </row>
    <row r="3" spans="1:28" hidden="1"/>
    <row r="4" spans="1:28" ht="3" customHeight="1">
      <c r="J4" s="497"/>
      <c r="K4" s="497"/>
      <c r="L4" s="492"/>
      <c r="M4" s="492"/>
      <c r="N4" s="492"/>
      <c r="O4" s="500"/>
      <c r="P4" s="500"/>
      <c r="Q4" s="500"/>
      <c r="R4" s="500"/>
      <c r="S4" s="500"/>
      <c r="T4" s="500"/>
      <c r="U4" s="500"/>
    </row>
    <row r="5" spans="1:28" ht="26.1" customHeight="1">
      <c r="J5" s="497"/>
      <c r="K5" s="497"/>
      <c r="L5" s="1300" t="s">
        <v>720</v>
      </c>
      <c r="M5" s="1300"/>
      <c r="N5" s="1300"/>
      <c r="O5" s="1300"/>
      <c r="P5" s="1300"/>
      <c r="Q5" s="1300"/>
      <c r="R5" s="1300"/>
      <c r="S5" s="1300"/>
      <c r="T5" s="1300"/>
      <c r="U5" s="631"/>
    </row>
    <row r="6" spans="1:28" ht="3" customHeight="1">
      <c r="J6" s="497"/>
      <c r="K6" s="497"/>
      <c r="L6" s="492"/>
      <c r="M6" s="492"/>
      <c r="N6" s="492"/>
      <c r="O6" s="496"/>
      <c r="P6" s="496"/>
      <c r="Q6" s="496"/>
      <c r="R6" s="496"/>
      <c r="S6" s="496"/>
      <c r="T6" s="496"/>
      <c r="U6" s="496"/>
      <c r="V6" s="500"/>
    </row>
    <row r="7" spans="1:28" s="744" customFormat="1" ht="5.25" hidden="1">
      <c r="A7" s="1119"/>
      <c r="B7" s="1119"/>
      <c r="C7" s="1119"/>
      <c r="D7" s="1119"/>
      <c r="E7" s="1119"/>
      <c r="F7" s="1119"/>
      <c r="G7" s="1119"/>
      <c r="H7" s="1119"/>
      <c r="L7" s="1170"/>
      <c r="M7" s="1044"/>
      <c r="O7" s="1306"/>
      <c r="P7" s="1306"/>
      <c r="Q7" s="1306"/>
      <c r="R7" s="1306"/>
      <c r="S7" s="1306"/>
      <c r="T7" s="1306"/>
      <c r="U7" s="778"/>
      <c r="V7" s="778"/>
      <c r="X7" s="1119"/>
      <c r="Y7" s="1119"/>
      <c r="Z7" s="1119"/>
      <c r="AA7" s="1119"/>
      <c r="AB7" s="1119"/>
    </row>
    <row r="8" spans="1:28"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3"/>
      <c r="O8" s="1307" t="str">
        <f>IF(datePr_ch="",IF(datePr="","",datePr),datePr_ch)</f>
        <v>30.04.2019</v>
      </c>
      <c r="P8" s="1307"/>
      <c r="Q8" s="1307"/>
      <c r="R8" s="1307"/>
      <c r="S8" s="1307"/>
      <c r="T8" s="1307"/>
      <c r="U8" s="549"/>
      <c r="V8" s="549"/>
      <c r="W8" s="487"/>
      <c r="X8" s="557"/>
      <c r="Y8" s="557"/>
      <c r="Z8" s="557"/>
      <c r="AA8" s="557"/>
      <c r="AB8" s="557"/>
    </row>
    <row r="9" spans="1:28"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23"/>
      <c r="O9" s="1307" t="str">
        <f>IF(numberPr_ch="",IF(numberPr="","",numberPr),numberPr_ch)</f>
        <v>05-1215</v>
      </c>
      <c r="P9" s="1307"/>
      <c r="Q9" s="1307"/>
      <c r="R9" s="1307"/>
      <c r="S9" s="1307"/>
      <c r="T9" s="1307"/>
      <c r="U9" s="549"/>
      <c r="V9" s="549"/>
      <c r="W9" s="487"/>
      <c r="X9" s="557"/>
      <c r="Y9" s="557"/>
      <c r="Z9" s="557"/>
      <c r="AA9" s="557"/>
      <c r="AB9" s="557"/>
    </row>
    <row r="10" spans="1:28" s="744" customFormat="1" ht="5.25" hidden="1">
      <c r="A10" s="1119"/>
      <c r="B10" s="1119"/>
      <c r="C10" s="1119"/>
      <c r="D10" s="1119"/>
      <c r="E10" s="1119"/>
      <c r="F10" s="1119"/>
      <c r="G10" s="1119"/>
      <c r="H10" s="1119"/>
      <c r="L10" s="1137"/>
      <c r="M10" s="1044"/>
      <c r="O10" s="1306"/>
      <c r="P10" s="1306"/>
      <c r="Q10" s="1306"/>
      <c r="R10" s="1306"/>
      <c r="S10" s="1306"/>
      <c r="T10" s="1306"/>
      <c r="U10" s="778"/>
      <c r="V10" s="778"/>
      <c r="X10" s="1119"/>
      <c r="Y10" s="1119"/>
      <c r="Z10" s="1119"/>
      <c r="AA10" s="1119"/>
      <c r="AB10" s="1119"/>
    </row>
    <row r="11" spans="1:28" s="537" customFormat="1" ht="11.25" hidden="1">
      <c r="A11" s="557"/>
      <c r="B11" s="557"/>
      <c r="C11" s="557"/>
      <c r="D11" s="557"/>
      <c r="E11" s="557"/>
      <c r="F11" s="557"/>
      <c r="G11" s="557"/>
      <c r="H11" s="557"/>
      <c r="L11" s="1301"/>
      <c r="M11" s="1301"/>
      <c r="N11" s="534"/>
      <c r="O11" s="549"/>
      <c r="P11" s="549"/>
      <c r="Q11" s="549"/>
      <c r="R11" s="549"/>
      <c r="S11" s="549"/>
      <c r="T11" s="549"/>
      <c r="U11" s="555" t="s">
        <v>371</v>
      </c>
      <c r="X11" s="557"/>
      <c r="Y11" s="557"/>
      <c r="Z11" s="557"/>
      <c r="AA11" s="557"/>
      <c r="AB11" s="557"/>
    </row>
    <row r="12" spans="1:28">
      <c r="J12" s="497"/>
      <c r="K12" s="497"/>
      <c r="L12" s="492"/>
      <c r="M12" s="492"/>
      <c r="N12" s="470"/>
      <c r="O12" s="1308"/>
      <c r="P12" s="1308"/>
      <c r="Q12" s="1308"/>
      <c r="R12" s="1308"/>
      <c r="S12" s="1308"/>
      <c r="T12" s="1308"/>
      <c r="U12" s="1308"/>
    </row>
    <row r="13" spans="1:28">
      <c r="J13" s="497"/>
      <c r="K13" s="497"/>
      <c r="L13" s="1229" t="s">
        <v>445</v>
      </c>
      <c r="M13" s="1229"/>
      <c r="N13" s="1229"/>
      <c r="O13" s="1229"/>
      <c r="P13" s="1229"/>
      <c r="Q13" s="1229"/>
      <c r="R13" s="1229"/>
      <c r="S13" s="1229"/>
      <c r="T13" s="1229"/>
      <c r="U13" s="1229"/>
      <c r="V13" s="1229"/>
      <c r="W13" s="1229" t="s">
        <v>446</v>
      </c>
    </row>
    <row r="14" spans="1:28" ht="14.25" customHeight="1">
      <c r="J14" s="497"/>
      <c r="K14" s="497"/>
      <c r="L14" s="1314" t="s">
        <v>91</v>
      </c>
      <c r="M14" s="1314" t="s">
        <v>603</v>
      </c>
      <c r="N14" s="628"/>
      <c r="O14" s="1315" t="s">
        <v>605</v>
      </c>
      <c r="P14" s="1316"/>
      <c r="Q14" s="1316"/>
      <c r="R14" s="1316"/>
      <c r="S14" s="1316"/>
      <c r="T14" s="1317"/>
      <c r="U14" s="1297" t="s">
        <v>339</v>
      </c>
      <c r="V14" s="1311" t="s">
        <v>274</v>
      </c>
      <c r="W14" s="1229"/>
    </row>
    <row r="15" spans="1:28" ht="14.25" customHeight="1">
      <c r="J15" s="497"/>
      <c r="K15" s="497"/>
      <c r="L15" s="1314"/>
      <c r="M15" s="1314"/>
      <c r="N15" s="629"/>
      <c r="O15" s="1320" t="s">
        <v>579</v>
      </c>
      <c r="P15" s="1318" t="s">
        <v>270</v>
      </c>
      <c r="Q15" s="1319"/>
      <c r="R15" s="1294" t="s">
        <v>616</v>
      </c>
      <c r="S15" s="1295"/>
      <c r="T15" s="1296"/>
      <c r="U15" s="1298"/>
      <c r="V15" s="1312"/>
      <c r="W15" s="1229"/>
    </row>
    <row r="16" spans="1:28" ht="33.75" customHeight="1">
      <c r="J16" s="497"/>
      <c r="K16" s="497"/>
      <c r="L16" s="1314"/>
      <c r="M16" s="1314"/>
      <c r="N16" s="630"/>
      <c r="O16" s="1321"/>
      <c r="P16" s="503" t="s">
        <v>580</v>
      </c>
      <c r="Q16" s="503" t="s">
        <v>6</v>
      </c>
      <c r="R16" s="504" t="s">
        <v>273</v>
      </c>
      <c r="S16" s="1309" t="s">
        <v>272</v>
      </c>
      <c r="T16" s="1310"/>
      <c r="U16" s="1299"/>
      <c r="V16" s="1313"/>
      <c r="W16" s="1229"/>
    </row>
    <row r="17" spans="1:28">
      <c r="J17" s="497"/>
      <c r="K17" s="536">
        <v>1</v>
      </c>
      <c r="L17" s="614" t="s">
        <v>92</v>
      </c>
      <c r="M17" s="614" t="s">
        <v>48</v>
      </c>
      <c r="N17" s="616" t="str">
        <f ca="1">OFFSET(N17,0,-1)</f>
        <v>2</v>
      </c>
      <c r="O17" s="615">
        <f ca="1">OFFSET(O17,0,-1)+1</f>
        <v>3</v>
      </c>
      <c r="P17" s="615">
        <f ca="1">OFFSET(P17,0,-1)+1</f>
        <v>4</v>
      </c>
      <c r="Q17" s="615">
        <f ca="1">OFFSET(Q17,0,-1)+1</f>
        <v>5</v>
      </c>
      <c r="R17" s="615">
        <f ca="1">OFFSET(R17,0,-1)+1</f>
        <v>6</v>
      </c>
      <c r="S17" s="1302">
        <f ca="1">OFFSET(S17,0,-1)+1</f>
        <v>7</v>
      </c>
      <c r="T17" s="1302"/>
      <c r="U17" s="615">
        <f ca="1">OFFSET(U17,0,-2)+1</f>
        <v>8</v>
      </c>
      <c r="V17" s="616">
        <f ca="1">OFFSET(V17,0,-1)</f>
        <v>8</v>
      </c>
      <c r="W17" s="615">
        <f ca="1">OFFSET(W17,0,-1)+1</f>
        <v>9</v>
      </c>
    </row>
    <row r="18" spans="1:28" ht="22.5">
      <c r="A18" s="1285">
        <v>1</v>
      </c>
      <c r="B18" s="793"/>
      <c r="C18" s="793"/>
      <c r="D18" s="793"/>
      <c r="E18" s="794"/>
      <c r="F18" s="795"/>
      <c r="G18" s="795"/>
      <c r="H18" s="795"/>
      <c r="I18" s="796"/>
      <c r="J18" s="791"/>
      <c r="K18" s="798"/>
      <c r="L18" s="560">
        <f>mergeValue(A18)</f>
        <v>1</v>
      </c>
      <c r="M18" s="608" t="s">
        <v>19</v>
      </c>
      <c r="N18" s="613"/>
      <c r="O18" s="1286"/>
      <c r="P18" s="1286"/>
      <c r="Q18" s="1286"/>
      <c r="R18" s="1286"/>
      <c r="S18" s="1286"/>
      <c r="T18" s="1286"/>
      <c r="U18" s="1286"/>
      <c r="V18" s="1286"/>
      <c r="W18" s="597" t="s">
        <v>721</v>
      </c>
      <c r="Y18" s="556"/>
      <c r="Z18" s="556" t="str">
        <f t="shared" ref="Z18:Z31" si="0">IF(M18="","",M18 )</f>
        <v>Наименование тарифа</v>
      </c>
      <c r="AA18" s="556"/>
      <c r="AB18" s="556"/>
    </row>
    <row r="19" spans="1:28" ht="22.5">
      <c r="A19" s="1285"/>
      <c r="B19" s="1285">
        <v>1</v>
      </c>
      <c r="C19" s="793"/>
      <c r="D19" s="793"/>
      <c r="E19" s="795"/>
      <c r="F19" s="795"/>
      <c r="G19" s="795"/>
      <c r="H19" s="795"/>
      <c r="I19" s="790"/>
      <c r="J19" s="789"/>
      <c r="K19" s="792"/>
      <c r="L19" s="560" t="str">
        <f>mergeValue(A19) &amp;"."&amp; mergeValue(B19)</f>
        <v>1.1</v>
      </c>
      <c r="M19" s="514" t="s">
        <v>15</v>
      </c>
      <c r="N19" s="613"/>
      <c r="O19" s="1286"/>
      <c r="P19" s="1286"/>
      <c r="Q19" s="1286"/>
      <c r="R19" s="1286"/>
      <c r="S19" s="1286"/>
      <c r="T19" s="1286"/>
      <c r="U19" s="1286"/>
      <c r="V19" s="1286"/>
      <c r="W19" s="597" t="s">
        <v>460</v>
      </c>
      <c r="Y19" s="556"/>
      <c r="Z19" s="556" t="str">
        <f t="shared" si="0"/>
        <v>Территория действия тарифа</v>
      </c>
      <c r="AA19" s="556"/>
      <c r="AB19" s="556"/>
    </row>
    <row r="20" spans="1:28" ht="22.5">
      <c r="A20" s="1285"/>
      <c r="B20" s="1285"/>
      <c r="C20" s="1285">
        <v>1</v>
      </c>
      <c r="D20" s="793"/>
      <c r="E20" s="795"/>
      <c r="F20" s="795"/>
      <c r="G20" s="795"/>
      <c r="H20" s="795"/>
      <c r="I20" s="797"/>
      <c r="J20" s="789"/>
      <c r="K20" s="792"/>
      <c r="L20" s="560" t="str">
        <f>mergeValue(A20) &amp;"."&amp; mergeValue(B20)&amp;"."&amp; mergeValue(C20)</f>
        <v>1.1.1</v>
      </c>
      <c r="M20" s="515" t="s">
        <v>7</v>
      </c>
      <c r="N20" s="613"/>
      <c r="O20" s="1286"/>
      <c r="P20" s="1286"/>
      <c r="Q20" s="1286"/>
      <c r="R20" s="1286"/>
      <c r="S20" s="1286"/>
      <c r="T20" s="1286"/>
      <c r="U20" s="1286"/>
      <c r="V20" s="1286"/>
      <c r="W20" s="597" t="s">
        <v>601</v>
      </c>
      <c r="Y20" s="556"/>
      <c r="Z20" s="556" t="str">
        <f t="shared" si="0"/>
        <v xml:space="preserve">Наименование системы теплоснабжения </v>
      </c>
      <c r="AA20" s="556"/>
      <c r="AB20" s="556"/>
    </row>
    <row r="21" spans="1:28" ht="22.5">
      <c r="A21" s="1285"/>
      <c r="B21" s="1285"/>
      <c r="C21" s="1285"/>
      <c r="D21" s="1285">
        <v>1</v>
      </c>
      <c r="E21" s="795"/>
      <c r="F21" s="795"/>
      <c r="G21" s="795"/>
      <c r="H21" s="795"/>
      <c r="I21" s="797"/>
      <c r="J21" s="789"/>
      <c r="K21" s="792"/>
      <c r="L21" s="560" t="str">
        <f>mergeValue(A21) &amp;"."&amp; mergeValue(B21)&amp;"."&amp; mergeValue(C21)&amp;"."&amp; mergeValue(D21)</f>
        <v>1.1.1.1</v>
      </c>
      <c r="M21" s="516" t="s">
        <v>21</v>
      </c>
      <c r="N21" s="613"/>
      <c r="O21" s="1286"/>
      <c r="P21" s="1286"/>
      <c r="Q21" s="1286"/>
      <c r="R21" s="1286"/>
      <c r="S21" s="1286"/>
      <c r="T21" s="1286"/>
      <c r="U21" s="1286"/>
      <c r="V21" s="1286"/>
      <c r="W21" s="597" t="s">
        <v>602</v>
      </c>
      <c r="Y21" s="556"/>
      <c r="Z21" s="556" t="str">
        <f t="shared" si="0"/>
        <v xml:space="preserve">Источник тепловой энергии  </v>
      </c>
      <c r="AA21" s="556"/>
      <c r="AB21" s="556"/>
    </row>
    <row r="22" spans="1:28" ht="78.75">
      <c r="A22" s="1285"/>
      <c r="B22" s="1285"/>
      <c r="C22" s="1285"/>
      <c r="D22" s="1285"/>
      <c r="E22" s="1285">
        <v>1</v>
      </c>
      <c r="F22" s="795"/>
      <c r="G22" s="795"/>
      <c r="H22" s="793">
        <v>1</v>
      </c>
      <c r="I22" s="1285">
        <v>1</v>
      </c>
      <c r="J22" s="795"/>
      <c r="K22" s="800"/>
      <c r="L22" s="560" t="str">
        <f>mergeValue(A22) &amp;"."&amp; mergeValue(B22)&amp;"."&amp; mergeValue(C22)&amp;"."&amp; mergeValue(D22)&amp;"."&amp; mergeValue(E22)</f>
        <v>1.1.1.1.1</v>
      </c>
      <c r="M22" s="522" t="s">
        <v>8</v>
      </c>
      <c r="N22" s="613"/>
      <c r="O22" s="1287"/>
      <c r="P22" s="1287"/>
      <c r="Q22" s="1287"/>
      <c r="R22" s="1287"/>
      <c r="S22" s="1287"/>
      <c r="T22" s="1287"/>
      <c r="U22" s="1287"/>
      <c r="V22" s="1287"/>
      <c r="W22" s="597" t="s">
        <v>722</v>
      </c>
      <c r="Y22" s="556"/>
      <c r="Z22" s="556" t="str">
        <f t="shared" si="0"/>
        <v>Схема подключения теплопотребляющей установки к коллектору источника тепловой энергии</v>
      </c>
      <c r="AA22" s="556"/>
      <c r="AB22" s="556"/>
    </row>
    <row r="23" spans="1:28" ht="33.75">
      <c r="A23" s="1285"/>
      <c r="B23" s="1285"/>
      <c r="C23" s="1285"/>
      <c r="D23" s="1285"/>
      <c r="E23" s="1285"/>
      <c r="F23" s="1285">
        <v>1</v>
      </c>
      <c r="G23" s="793"/>
      <c r="H23" s="793"/>
      <c r="I23" s="1285"/>
      <c r="J23" s="1285">
        <v>1</v>
      </c>
      <c r="K23" s="801"/>
      <c r="L23" s="560" t="str">
        <f>mergeValue(A23) &amp;"."&amp; mergeValue(B23)&amp;"."&amp; mergeValue(C23)&amp;"."&amp; mergeValue(D23)&amp;"."&amp; mergeValue(E23)&amp;"."&amp; mergeValue(F23)</f>
        <v>1.1.1.1.1.1</v>
      </c>
      <c r="M23" s="523" t="s">
        <v>9</v>
      </c>
      <c r="N23" s="613"/>
      <c r="O23" s="1288"/>
      <c r="P23" s="1289"/>
      <c r="Q23" s="1289"/>
      <c r="R23" s="1289"/>
      <c r="S23" s="1289"/>
      <c r="T23" s="1289"/>
      <c r="U23" s="1289"/>
      <c r="V23" s="1290"/>
      <c r="W23" s="597" t="s">
        <v>723</v>
      </c>
      <c r="Y23" s="556"/>
      <c r="Z23" s="556" t="str">
        <f t="shared" si="0"/>
        <v>Группа потребителей</v>
      </c>
      <c r="AA23" s="556"/>
      <c r="AB23" s="556"/>
    </row>
    <row r="24" spans="1:28" ht="122.1" customHeight="1">
      <c r="A24" s="1285"/>
      <c r="B24" s="1285"/>
      <c r="C24" s="1285"/>
      <c r="D24" s="1285"/>
      <c r="E24" s="1285"/>
      <c r="F24" s="1285"/>
      <c r="G24" s="793">
        <v>1</v>
      </c>
      <c r="H24" s="793"/>
      <c r="I24" s="1285"/>
      <c r="J24" s="1285"/>
      <c r="K24" s="801">
        <v>1</v>
      </c>
      <c r="L24" s="560" t="str">
        <f>mergeValue(A24) &amp;"."&amp; mergeValue(B24)&amp;"."&amp; mergeValue(C24)&amp;"."&amp; mergeValue(D24)&amp;"."&amp; mergeValue(E24)&amp;"."&amp; mergeValue(F24)&amp;"."&amp; mergeValue(G24)</f>
        <v>1.1.1.1.1.1.1</v>
      </c>
      <c r="M24" s="1086"/>
      <c r="N24" s="613"/>
      <c r="O24" s="530"/>
      <c r="P24" s="530"/>
      <c r="Q24" s="1038"/>
      <c r="R24" s="1291"/>
      <c r="S24" s="1293" t="s">
        <v>83</v>
      </c>
      <c r="T24" s="1292"/>
      <c r="U24" s="1293" t="s">
        <v>84</v>
      </c>
      <c r="V24" s="530"/>
      <c r="W24" s="1303" t="s">
        <v>724</v>
      </c>
      <c r="X24" s="552" t="str">
        <f>strCheckDate(O25:V25)</f>
        <v/>
      </c>
      <c r="Y24" s="556"/>
      <c r="Z24" s="556" t="str">
        <f t="shared" si="0"/>
        <v/>
      </c>
      <c r="AA24" s="556"/>
      <c r="AB24" s="556"/>
    </row>
    <row r="25" spans="1:28" ht="11.25" hidden="1">
      <c r="A25" s="1285"/>
      <c r="B25" s="1285"/>
      <c r="C25" s="1285"/>
      <c r="D25" s="1285"/>
      <c r="E25" s="1285"/>
      <c r="F25" s="1285"/>
      <c r="G25" s="793"/>
      <c r="H25" s="793"/>
      <c r="I25" s="1285"/>
      <c r="J25" s="1285"/>
      <c r="K25" s="801"/>
      <c r="L25" s="567"/>
      <c r="M25" s="613"/>
      <c r="N25" s="613"/>
      <c r="O25" s="530"/>
      <c r="P25" s="530"/>
      <c r="Q25" s="551" t="str">
        <f>R24 &amp; "-" &amp; T24</f>
        <v>-</v>
      </c>
      <c r="R25" s="1292"/>
      <c r="S25" s="1293"/>
      <c r="T25" s="1292"/>
      <c r="U25" s="1293"/>
      <c r="V25" s="530"/>
      <c r="W25" s="1304"/>
      <c r="Y25" s="556"/>
      <c r="Z25" s="556" t="str">
        <f t="shared" si="0"/>
        <v/>
      </c>
      <c r="AA25" s="556"/>
      <c r="AB25" s="556"/>
    </row>
    <row r="26" spans="1:28" ht="15" customHeight="1">
      <c r="A26" s="1285"/>
      <c r="B26" s="1285"/>
      <c r="C26" s="1285"/>
      <c r="D26" s="1285"/>
      <c r="E26" s="1285"/>
      <c r="F26" s="1285"/>
      <c r="G26" s="795"/>
      <c r="H26" s="793"/>
      <c r="I26" s="1285"/>
      <c r="J26" s="1285"/>
      <c r="K26" s="800"/>
      <c r="L26" s="506"/>
      <c r="M26" s="525" t="s">
        <v>24</v>
      </c>
      <c r="N26" s="532"/>
      <c r="O26" s="532"/>
      <c r="P26" s="532"/>
      <c r="Q26" s="532"/>
      <c r="R26" s="532"/>
      <c r="S26" s="532"/>
      <c r="T26" s="532"/>
      <c r="U26" s="532"/>
      <c r="V26" s="528"/>
      <c r="W26" s="1305"/>
      <c r="Y26" s="556"/>
      <c r="Z26" s="556" t="str">
        <f t="shared" si="0"/>
        <v>Добавить вид теплоносителя (параметры теплоносителя)</v>
      </c>
      <c r="AA26" s="556"/>
      <c r="AB26" s="556"/>
    </row>
    <row r="27" spans="1:28" ht="15" customHeight="1">
      <c r="A27" s="1285"/>
      <c r="B27" s="1285"/>
      <c r="C27" s="1285"/>
      <c r="D27" s="1285"/>
      <c r="E27" s="1285"/>
      <c r="F27" s="795"/>
      <c r="G27" s="795"/>
      <c r="H27" s="793"/>
      <c r="I27" s="1285"/>
      <c r="J27" s="795"/>
      <c r="K27" s="800"/>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row>
    <row r="28" spans="1:28" ht="15" customHeight="1">
      <c r="A28" s="1285"/>
      <c r="B28" s="1285"/>
      <c r="C28" s="1285"/>
      <c r="D28" s="1285"/>
      <c r="E28" s="799"/>
      <c r="F28" s="795"/>
      <c r="G28" s="795"/>
      <c r="H28" s="795"/>
      <c r="I28" s="791"/>
      <c r="J28" s="788"/>
      <c r="K28" s="798"/>
      <c r="L28" s="506"/>
      <c r="M28" s="519" t="s">
        <v>11</v>
      </c>
      <c r="N28" s="532"/>
      <c r="O28" s="532"/>
      <c r="P28" s="532"/>
      <c r="Q28" s="532"/>
      <c r="R28" s="532"/>
      <c r="S28" s="532"/>
      <c r="T28" s="532"/>
      <c r="U28" s="531"/>
      <c r="V28" s="532"/>
      <c r="W28" s="632"/>
      <c r="Y28" s="556"/>
      <c r="Z28" s="556" t="str">
        <f t="shared" si="0"/>
        <v>Добавить схему подключения</v>
      </c>
      <c r="AA28" s="556"/>
      <c r="AB28" s="556"/>
    </row>
    <row r="29" spans="1:28" ht="15" customHeight="1">
      <c r="A29" s="1285"/>
      <c r="B29" s="1285"/>
      <c r="C29" s="1285"/>
      <c r="D29" s="799"/>
      <c r="E29" s="799"/>
      <c r="F29" s="795"/>
      <c r="G29" s="795"/>
      <c r="H29" s="795"/>
      <c r="I29" s="791"/>
      <c r="J29" s="788"/>
      <c r="K29" s="798"/>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row>
    <row r="30" spans="1:28" ht="15" customHeight="1">
      <c r="A30" s="1285"/>
      <c r="B30" s="1285"/>
      <c r="C30" s="799"/>
      <c r="D30" s="799"/>
      <c r="E30" s="799"/>
      <c r="F30" s="799"/>
      <c r="G30" s="804"/>
      <c r="H30" s="791"/>
      <c r="I30" s="802"/>
      <c r="J30" s="788"/>
      <c r="K30" s="803"/>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row>
    <row r="31" spans="1:28" ht="15" customHeight="1">
      <c r="A31" s="1285"/>
      <c r="B31" s="799"/>
      <c r="C31" s="799"/>
      <c r="D31" s="799"/>
      <c r="E31" s="799"/>
      <c r="F31" s="799"/>
      <c r="G31" s="804"/>
      <c r="H31" s="791"/>
      <c r="I31" s="791"/>
      <c r="J31" s="788"/>
      <c r="K31" s="798"/>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row>
    <row r="32" spans="1:28" s="490" customFormat="1" ht="15" customHeight="1">
      <c r="A32" s="787"/>
      <c r="B32" s="787"/>
      <c r="C32" s="787"/>
      <c r="D32" s="787"/>
      <c r="E32" s="787"/>
      <c r="F32" s="787"/>
      <c r="G32" s="787"/>
      <c r="H32" s="787"/>
      <c r="I32" s="787"/>
      <c r="J32" s="787"/>
      <c r="K32" s="787"/>
      <c r="L32" s="460"/>
      <c r="M32" s="533" t="s">
        <v>308</v>
      </c>
      <c r="N32" s="532"/>
      <c r="O32" s="532"/>
      <c r="P32" s="532"/>
      <c r="Q32" s="532"/>
      <c r="R32" s="532"/>
      <c r="S32" s="532"/>
      <c r="T32" s="532"/>
      <c r="U32" s="531"/>
      <c r="V32" s="532"/>
      <c r="W32" s="632"/>
      <c r="X32" s="554"/>
      <c r="Y32" s="554"/>
      <c r="Z32" s="554"/>
      <c r="AA32" s="554"/>
      <c r="AB32" s="554"/>
    </row>
    <row r="33" spans="1:28" ht="11.25">
      <c r="A33" s="491"/>
      <c r="B33" s="491"/>
      <c r="C33" s="491"/>
      <c r="D33" s="491"/>
      <c r="E33" s="491"/>
      <c r="F33" s="491"/>
      <c r="G33" s="491"/>
      <c r="H33" s="491"/>
      <c r="I33" s="491"/>
      <c r="J33" s="491"/>
      <c r="K33" s="491"/>
      <c r="X33" s="491"/>
      <c r="Y33" s="491"/>
      <c r="Z33" s="491"/>
      <c r="AA33" s="491"/>
      <c r="AB33" s="491"/>
    </row>
    <row r="34" spans="1:28" ht="89.25" customHeight="1">
      <c r="L34" s="1">
        <v>1</v>
      </c>
      <c r="M34" s="1278" t="s">
        <v>725</v>
      </c>
      <c r="N34" s="1278"/>
      <c r="O34" s="1278"/>
      <c r="P34" s="1278"/>
      <c r="Q34" s="1278"/>
      <c r="R34" s="1278"/>
      <c r="S34" s="1278"/>
      <c r="T34" s="1278"/>
      <c r="U34" s="1278"/>
      <c r="V34" s="1278"/>
      <c r="W34" s="1278"/>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6"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6" t="s">
        <v>48</v>
      </c>
    </row>
    <row r="2" spans="1:20" ht="22.5">
      <c r="F2" s="1279" t="s">
        <v>471</v>
      </c>
      <c r="G2" s="1280"/>
      <c r="H2" s="1281"/>
      <c r="I2" s="405"/>
    </row>
    <row r="3" spans="1:20" ht="3" customHeight="1"/>
    <row r="4" spans="1:20" s="182" customFormat="1" ht="11.25">
      <c r="A4" s="205"/>
      <c r="B4" s="205"/>
      <c r="C4" s="205"/>
      <c r="D4" s="205"/>
      <c r="F4" s="1229" t="s">
        <v>445</v>
      </c>
      <c r="G4" s="1229"/>
      <c r="H4" s="1229"/>
      <c r="I4" s="1282" t="s">
        <v>446</v>
      </c>
      <c r="J4" s="205"/>
      <c r="K4" s="205"/>
      <c r="L4" s="205"/>
      <c r="M4" s="205"/>
      <c r="N4" s="205"/>
      <c r="O4" s="205"/>
      <c r="P4" s="205"/>
      <c r="Q4" s="205"/>
      <c r="R4" s="205"/>
      <c r="S4" s="205"/>
      <c r="T4" s="205"/>
    </row>
    <row r="5" spans="1:20" s="182" customFormat="1" ht="11.25" customHeight="1">
      <c r="A5" s="205"/>
      <c r="B5" s="205"/>
      <c r="C5" s="205"/>
      <c r="D5" s="205"/>
      <c r="F5" s="298" t="s">
        <v>91</v>
      </c>
      <c r="G5" s="312" t="s">
        <v>448</v>
      </c>
      <c r="H5" s="297" t="s">
        <v>439</v>
      </c>
      <c r="I5" s="1282"/>
      <c r="J5" s="205"/>
      <c r="K5" s="205"/>
      <c r="L5" s="205"/>
      <c r="M5" s="205"/>
      <c r="N5" s="205"/>
      <c r="O5" s="205"/>
      <c r="P5" s="205"/>
      <c r="Q5" s="205"/>
      <c r="R5" s="205"/>
      <c r="S5" s="205"/>
      <c r="T5" s="205"/>
    </row>
    <row r="6" spans="1:20" s="182" customFormat="1" ht="12" customHeight="1">
      <c r="A6" s="205"/>
      <c r="B6" s="205"/>
      <c r="C6" s="205"/>
      <c r="D6" s="205"/>
      <c r="F6" s="299" t="s">
        <v>92</v>
      </c>
      <c r="G6" s="301">
        <v>2</v>
      </c>
      <c r="H6" s="302">
        <v>3</v>
      </c>
      <c r="I6" s="300">
        <v>4</v>
      </c>
      <c r="J6" s="205">
        <v>4</v>
      </c>
      <c r="K6" s="205"/>
      <c r="L6" s="205"/>
      <c r="M6" s="205"/>
      <c r="N6" s="205"/>
      <c r="O6" s="205"/>
      <c r="P6" s="205"/>
      <c r="Q6" s="205"/>
      <c r="R6" s="205"/>
      <c r="S6" s="205"/>
      <c r="T6" s="205"/>
    </row>
    <row r="7" spans="1:20" s="182" customFormat="1" ht="18.75">
      <c r="A7" s="205"/>
      <c r="B7" s="205"/>
      <c r="C7" s="205"/>
      <c r="D7" s="205"/>
      <c r="F7" s="311">
        <v>1</v>
      </c>
      <c r="G7" s="387" t="s">
        <v>472</v>
      </c>
      <c r="H7" s="296" t="str">
        <f>IF(dateCh="","",dateCh)</f>
        <v>30.04.2019</v>
      </c>
      <c r="I7" s="188" t="s">
        <v>473</v>
      </c>
      <c r="J7" s="310"/>
      <c r="K7" s="205"/>
      <c r="L7" s="205"/>
      <c r="M7" s="205"/>
      <c r="N7" s="205"/>
      <c r="O7" s="205"/>
      <c r="P7" s="205"/>
      <c r="Q7" s="205"/>
      <c r="R7" s="205"/>
      <c r="S7" s="205"/>
      <c r="T7" s="205"/>
    </row>
    <row r="8" spans="1:20" s="182" customFormat="1" ht="45">
      <c r="A8" s="1283">
        <v>1</v>
      </c>
      <c r="B8" s="205"/>
      <c r="C8" s="205"/>
      <c r="D8" s="205"/>
      <c r="F8" s="311" t="str">
        <f>"2." &amp;mergeValue(A8)</f>
        <v>2.1</v>
      </c>
      <c r="G8" s="387" t="s">
        <v>474</v>
      </c>
      <c r="H8" s="296"/>
      <c r="I8" s="188" t="s">
        <v>569</v>
      </c>
      <c r="J8" s="310"/>
      <c r="K8" s="205"/>
      <c r="L8" s="205"/>
      <c r="M8" s="205"/>
      <c r="N8" s="205"/>
      <c r="O8" s="205"/>
      <c r="P8" s="205"/>
      <c r="Q8" s="205"/>
      <c r="R8" s="205"/>
      <c r="S8" s="205"/>
      <c r="T8" s="205"/>
    </row>
    <row r="9" spans="1:20" s="182" customFormat="1" ht="22.5">
      <c r="A9" s="1283"/>
      <c r="B9" s="205"/>
      <c r="C9" s="205"/>
      <c r="D9" s="205"/>
      <c r="F9" s="311" t="str">
        <f>"3." &amp;mergeValue(A9)</f>
        <v>3.1</v>
      </c>
      <c r="G9" s="387" t="s">
        <v>475</v>
      </c>
      <c r="H9" s="296"/>
      <c r="I9" s="188" t="s">
        <v>567</v>
      </c>
      <c r="J9" s="310"/>
      <c r="K9" s="205"/>
      <c r="L9" s="205"/>
      <c r="M9" s="205"/>
      <c r="N9" s="205"/>
      <c r="O9" s="205"/>
      <c r="P9" s="205"/>
      <c r="Q9" s="205"/>
      <c r="R9" s="205"/>
      <c r="S9" s="205"/>
      <c r="T9" s="205"/>
    </row>
    <row r="10" spans="1:20" s="182" customFormat="1" ht="22.5">
      <c r="A10" s="1283"/>
      <c r="B10" s="205"/>
      <c r="C10" s="205"/>
      <c r="D10" s="205"/>
      <c r="F10" s="311" t="str">
        <f>"4."&amp;mergeValue(A10)</f>
        <v>4.1</v>
      </c>
      <c r="G10" s="387" t="s">
        <v>476</v>
      </c>
      <c r="H10" s="297" t="s">
        <v>449</v>
      </c>
      <c r="I10" s="188"/>
      <c r="J10" s="310"/>
      <c r="K10" s="205"/>
      <c r="L10" s="205"/>
      <c r="M10" s="205"/>
      <c r="N10" s="205"/>
      <c r="O10" s="205"/>
      <c r="P10" s="205"/>
      <c r="Q10" s="205"/>
      <c r="R10" s="205"/>
      <c r="S10" s="205"/>
      <c r="T10" s="205"/>
    </row>
    <row r="11" spans="1:20" s="182" customFormat="1" ht="18.75">
      <c r="A11" s="1283"/>
      <c r="B11" s="1283">
        <v>1</v>
      </c>
      <c r="C11" s="319"/>
      <c r="D11" s="319"/>
      <c r="F11" s="311" t="str">
        <f>"4."&amp;mergeValue(A11) &amp;"."&amp;mergeValue(B11)</f>
        <v>4.1.1</v>
      </c>
      <c r="G11" s="303" t="s">
        <v>571</v>
      </c>
      <c r="H11" s="296" t="str">
        <f>IF(region_name="","",region_name)</f>
        <v>Ханты-Мансийский автономный округ</v>
      </c>
      <c r="I11" s="188" t="s">
        <v>479</v>
      </c>
      <c r="J11" s="310"/>
      <c r="K11" s="205"/>
      <c r="L11" s="205"/>
      <c r="M11" s="205"/>
      <c r="N11" s="205"/>
      <c r="O11" s="205"/>
      <c r="P11" s="205"/>
      <c r="Q11" s="205"/>
      <c r="R11" s="205"/>
      <c r="S11" s="205"/>
      <c r="T11" s="205"/>
    </row>
    <row r="12" spans="1:20" s="182" customFormat="1" ht="22.5">
      <c r="A12" s="1283"/>
      <c r="B12" s="1283"/>
      <c r="C12" s="1283">
        <v>1</v>
      </c>
      <c r="D12" s="319"/>
      <c r="F12" s="311" t="str">
        <f>"4."&amp;mergeValue(A12) &amp;"."&amp;mergeValue(B12)&amp;"."&amp;mergeValue(C12)</f>
        <v>4.1.1.1</v>
      </c>
      <c r="G12" s="316" t="s">
        <v>477</v>
      </c>
      <c r="H12" s="296"/>
      <c r="I12" s="188" t="s">
        <v>480</v>
      </c>
      <c r="J12" s="310"/>
      <c r="K12" s="205"/>
      <c r="L12" s="205"/>
      <c r="M12" s="205"/>
      <c r="N12" s="205"/>
      <c r="O12" s="205"/>
      <c r="P12" s="205"/>
      <c r="Q12" s="205"/>
      <c r="R12" s="205"/>
      <c r="S12" s="205"/>
      <c r="T12" s="205"/>
    </row>
    <row r="13" spans="1:20" s="182" customFormat="1" ht="39" customHeight="1">
      <c r="A13" s="1283"/>
      <c r="B13" s="1283"/>
      <c r="C13" s="1283"/>
      <c r="D13" s="319">
        <v>1</v>
      </c>
      <c r="F13" s="311" t="str">
        <f>"4."&amp;mergeValue(A13) &amp;"."&amp;mergeValue(B13)&amp;"."&amp;mergeValue(C13)&amp;"."&amp;mergeValue(D13)</f>
        <v>4.1.1.1.1</v>
      </c>
      <c r="G13" s="390" t="s">
        <v>478</v>
      </c>
      <c r="H13" s="296"/>
      <c r="I13" s="1284" t="s">
        <v>570</v>
      </c>
      <c r="J13" s="310"/>
      <c r="K13" s="205"/>
      <c r="L13" s="205"/>
      <c r="M13" s="205"/>
      <c r="N13" s="205"/>
      <c r="O13" s="205"/>
      <c r="P13" s="205"/>
      <c r="Q13" s="205"/>
      <c r="R13" s="205"/>
      <c r="S13" s="205"/>
      <c r="T13" s="205"/>
    </row>
    <row r="14" spans="1:20" s="182" customFormat="1" ht="18.75">
      <c r="A14" s="1283"/>
      <c r="B14" s="1283"/>
      <c r="C14" s="1283"/>
      <c r="D14" s="319"/>
      <c r="F14" s="313"/>
      <c r="G14" s="143" t="s">
        <v>4</v>
      </c>
      <c r="H14" s="318"/>
      <c r="I14" s="1284"/>
      <c r="J14" s="310"/>
      <c r="K14" s="205"/>
      <c r="L14" s="205"/>
      <c r="M14" s="205"/>
      <c r="N14" s="205"/>
      <c r="O14" s="205"/>
      <c r="P14" s="205"/>
      <c r="Q14" s="205"/>
      <c r="R14" s="205"/>
      <c r="S14" s="205"/>
      <c r="T14" s="205"/>
    </row>
    <row r="15" spans="1:20" s="182" customFormat="1" ht="18.75">
      <c r="A15" s="1283"/>
      <c r="B15" s="1283"/>
      <c r="C15" s="319"/>
      <c r="D15" s="319"/>
      <c r="F15" s="391"/>
      <c r="G15" s="187" t="s">
        <v>401</v>
      </c>
      <c r="H15" s="392"/>
      <c r="I15" s="393"/>
      <c r="J15" s="310"/>
      <c r="K15" s="205"/>
      <c r="L15" s="205"/>
      <c r="M15" s="205"/>
      <c r="N15" s="205"/>
      <c r="O15" s="205"/>
      <c r="P15" s="205"/>
      <c r="Q15" s="205"/>
      <c r="R15" s="205"/>
      <c r="S15" s="205"/>
      <c r="T15" s="205"/>
    </row>
    <row r="16" spans="1:20" s="182" customFormat="1" ht="18.75">
      <c r="A16" s="1283"/>
      <c r="B16" s="205"/>
      <c r="C16" s="205"/>
      <c r="D16" s="205"/>
      <c r="F16" s="313"/>
      <c r="G16" s="148" t="s">
        <v>484</v>
      </c>
      <c r="H16" s="314"/>
      <c r="I16" s="315"/>
      <c r="J16" s="310"/>
      <c r="K16" s="205"/>
      <c r="L16" s="205"/>
      <c r="M16" s="205"/>
      <c r="N16" s="205"/>
      <c r="O16" s="205"/>
      <c r="P16" s="205"/>
      <c r="Q16" s="205"/>
      <c r="R16" s="205"/>
      <c r="S16" s="205"/>
      <c r="T16" s="205"/>
    </row>
    <row r="17" spans="1:20" s="182" customFormat="1" ht="18.75">
      <c r="A17" s="205"/>
      <c r="B17" s="205"/>
      <c r="C17" s="205"/>
      <c r="D17" s="205"/>
      <c r="F17" s="313"/>
      <c r="G17" s="158" t="s">
        <v>483</v>
      </c>
      <c r="H17" s="314"/>
      <c r="I17" s="315"/>
      <c r="J17" s="310"/>
      <c r="K17" s="205"/>
      <c r="L17" s="205"/>
      <c r="M17" s="205"/>
      <c r="N17" s="205"/>
      <c r="O17" s="205"/>
      <c r="P17" s="205"/>
      <c r="Q17" s="205"/>
      <c r="R17" s="205"/>
      <c r="S17" s="205"/>
      <c r="T17" s="205"/>
    </row>
    <row r="18" spans="1:20" s="305" customFormat="1" ht="3" customHeight="1">
      <c r="A18" s="306"/>
      <c r="B18" s="306"/>
      <c r="C18" s="306"/>
      <c r="D18" s="306"/>
      <c r="F18" s="320"/>
      <c r="G18" s="321"/>
      <c r="H18" s="322"/>
      <c r="I18" s="323"/>
      <c r="J18" s="306"/>
      <c r="K18" s="306"/>
      <c r="L18" s="306"/>
      <c r="M18" s="306"/>
      <c r="N18" s="306"/>
      <c r="O18" s="306"/>
      <c r="P18" s="306"/>
      <c r="Q18" s="306"/>
      <c r="R18" s="306"/>
      <c r="S18" s="306"/>
      <c r="T18" s="306"/>
    </row>
    <row r="19" spans="1:20" s="305" customFormat="1" ht="15" customHeight="1">
      <c r="A19" s="306"/>
      <c r="B19" s="306"/>
      <c r="C19" s="306"/>
      <c r="D19" s="306"/>
      <c r="F19" s="304"/>
      <c r="G19" s="1278" t="s">
        <v>572</v>
      </c>
      <c r="H19" s="1278"/>
      <c r="I19" s="217"/>
      <c r="J19" s="306"/>
      <c r="K19" s="306"/>
      <c r="L19" s="306"/>
      <c r="M19" s="306"/>
      <c r="N19" s="306"/>
      <c r="O19" s="306"/>
      <c r="P19" s="306"/>
      <c r="Q19" s="306"/>
      <c r="R19" s="306"/>
      <c r="S19" s="306"/>
      <c r="T19" s="30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822</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peo5</cp:lastModifiedBy>
  <cp:lastPrinted>2013-08-29T08:11:20Z</cp:lastPrinted>
  <dcterms:created xsi:type="dcterms:W3CDTF">2004-05-21T07:18:45Z</dcterms:created>
  <dcterms:modified xsi:type="dcterms:W3CDTF">2019-06-05T11:49:35Z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